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codeName="DieseArbeitsmappe" defaultThemeVersion="124226"/>
  <mc:AlternateContent xmlns:mc="http://schemas.openxmlformats.org/markup-compatibility/2006">
    <mc:Choice Requires="x15">
      <x15ac:absPath xmlns:x15ac="http://schemas.microsoft.com/office/spreadsheetml/2010/11/ac" url="C:\Users\stmwi-PodhajsR\Desktop\"/>
    </mc:Choice>
  </mc:AlternateContent>
  <bookViews>
    <workbookView xWindow="16020" yWindow="-45" windowWidth="19230" windowHeight="17280"/>
  </bookViews>
  <sheets>
    <sheet name="start" sheetId="78" r:id="rId1"/>
    <sheet name="erläuterungen" sheetId="79" r:id="rId2"/>
    <sheet name="heizwerte" sheetId="40" r:id="rId3"/>
    <sheet name="EB-1" sheetId="42" r:id="rId4"/>
    <sheet name="EB-2" sheetId="54" r:id="rId5"/>
    <sheet name="EB-3" sheetId="44" state="hidden" r:id="rId6"/>
    <sheet name="PEV-1" sheetId="4" r:id="rId7"/>
    <sheet name="PEV-2" sheetId="5" r:id="rId8"/>
    <sheet name="PEV-3" sheetId="6" r:id="rId9"/>
    <sheet name="PEV-4" sheetId="7" r:id="rId10"/>
    <sheet name="PEV-5" sheetId="52" r:id="rId11"/>
    <sheet name="PEV-6" sheetId="57" r:id="rId12"/>
    <sheet name="EE-1" sheetId="48" r:id="rId13"/>
    <sheet name="EE-2a" sheetId="8" r:id="rId14"/>
    <sheet name="EE-2b" sheetId="49" r:id="rId15"/>
    <sheet name="EE-3" sheetId="9" r:id="rId16"/>
    <sheet name="EEV-1" sheetId="12" r:id="rId17"/>
    <sheet name="EEV-2" sheetId="60" r:id="rId18"/>
    <sheet name="EEV-3" sheetId="62" r:id="rId19"/>
    <sheet name="EEV-4" sheetId="64" r:id="rId20"/>
    <sheet name="EEV-5" sheetId="66" r:id="rId21"/>
    <sheet name="EEV-6" sheetId="68" r:id="rId22"/>
    <sheet name="CO2-1" sheetId="18" r:id="rId23"/>
    <sheet name="CO2-2" sheetId="89" r:id="rId24"/>
    <sheet name="CO2-3" sheetId="83" r:id="rId25"/>
    <sheet name="CO2-4" sheetId="84" r:id="rId26"/>
    <sheet name="E-1" sheetId="69" r:id="rId27"/>
    <sheet name="E-2" sheetId="70" r:id="rId28"/>
    <sheet name="E-3" sheetId="72" r:id="rId29"/>
    <sheet name="E-4" sheetId="32" r:id="rId30"/>
    <sheet name="E-5" sheetId="33" r:id="rId31"/>
    <sheet name="E-6" sheetId="34" r:id="rId32"/>
    <sheet name="G-1" sheetId="19" r:id="rId33"/>
    <sheet name="G-2" sheetId="20" r:id="rId34"/>
    <sheet name="G-3" sheetId="73" r:id="rId35"/>
    <sheet name="M-1" sheetId="22" r:id="rId36"/>
    <sheet name="M-2" sheetId="23" r:id="rId37"/>
    <sheet name="M-3" sheetId="74" r:id="rId38"/>
    <sheet name="M-4" sheetId="80" r:id="rId39"/>
    <sheet name="K-1" sheetId="26" r:id="rId40"/>
    <sheet name="K-2" sheetId="76" r:id="rId41"/>
    <sheet name="K-3" sheetId="77" r:id="rId42"/>
    <sheet name="aufbau" sheetId="35" r:id="rId43"/>
    <sheet name="pev" sheetId="41" state="hidden" r:id="rId44"/>
    <sheet name="strom" sheetId="38" r:id="rId45"/>
    <sheet name="gas" sheetId="36" r:id="rId46"/>
    <sheet name="mineralöl" sheetId="37" r:id="rId47"/>
    <sheet name="VGRDL-Bevölkerung" sheetId="86" state="hidden" r:id="rId48"/>
    <sheet name="UBA-CO2" sheetId="87" state="hidden" r:id="rId49"/>
    <sheet name="AGEB-PEV" sheetId="88" state="hidden" r:id="rId50"/>
  </sheets>
  <externalReferences>
    <externalReference r:id="rId51"/>
    <externalReference r:id="rId52"/>
    <externalReference r:id="rId53"/>
    <externalReference r:id="rId54"/>
  </externalReferences>
  <definedNames>
    <definedName name="__123Graph_E" localSheetId="23" hidden="1">'[1]Bil nat'!#REF!</definedName>
    <definedName name="__123Graph_E" localSheetId="24" hidden="1">'[1]Bil nat'!#REF!</definedName>
    <definedName name="__123Graph_E" localSheetId="25" hidden="1">'[1]Bil nat'!#REF!</definedName>
    <definedName name="__123Graph_E" localSheetId="26" hidden="1">'[1]Bil nat'!#REF!</definedName>
    <definedName name="__123Graph_E" localSheetId="27" hidden="1">'[1]Bil nat'!#REF!</definedName>
    <definedName name="__123Graph_E" localSheetId="28" hidden="1">'[1]Bil nat'!#REF!</definedName>
    <definedName name="__123Graph_E" localSheetId="14" hidden="1">'[1]Bil nat'!#REF!</definedName>
    <definedName name="__123Graph_E" localSheetId="17" hidden="1">'[1]Bil nat'!#REF!</definedName>
    <definedName name="__123Graph_E" localSheetId="18" hidden="1">'[1]Bil nat'!#REF!</definedName>
    <definedName name="__123Graph_E" localSheetId="19" hidden="1">'[1]Bil nat'!#REF!</definedName>
    <definedName name="__123Graph_E" localSheetId="20" hidden="1">'[1]Bil nat'!#REF!</definedName>
    <definedName name="__123Graph_E" localSheetId="21" hidden="1">'[1]Bil nat'!#REF!</definedName>
    <definedName name="__123Graph_E" localSheetId="34" hidden="1">'[1]Bil nat'!#REF!</definedName>
    <definedName name="__123Graph_E" localSheetId="40" hidden="1">'[1]Bil nat'!#REF!</definedName>
    <definedName name="__123Graph_E" localSheetId="41" hidden="1">'[1]Bil nat'!#REF!</definedName>
    <definedName name="__123Graph_E" localSheetId="37" hidden="1">'[1]Bil nat'!#REF!</definedName>
    <definedName name="__123Graph_E" localSheetId="38" hidden="1">'[1]Bil nat'!#REF!</definedName>
    <definedName name="__123Graph_E" localSheetId="10" hidden="1">'[1]Bil nat'!#REF!</definedName>
    <definedName name="__123Graph_E" localSheetId="11" hidden="1">'[1]Bil nat'!#REF!</definedName>
    <definedName name="__123Graph_E" hidden="1">'[1]Bil nat'!#REF!</definedName>
    <definedName name="__123Graph_F" localSheetId="23" hidden="1">'[1]Bil nat'!#REF!</definedName>
    <definedName name="__123Graph_F" localSheetId="24" hidden="1">'[1]Bil nat'!#REF!</definedName>
    <definedName name="__123Graph_F" localSheetId="25" hidden="1">'[1]Bil nat'!#REF!</definedName>
    <definedName name="__123Graph_F" localSheetId="26" hidden="1">'[1]Bil nat'!#REF!</definedName>
    <definedName name="__123Graph_F" localSheetId="27" hidden="1">'[1]Bil nat'!#REF!</definedName>
    <definedName name="__123Graph_F" localSheetId="28" hidden="1">'[1]Bil nat'!#REF!</definedName>
    <definedName name="__123Graph_F" localSheetId="14" hidden="1">'[1]Bil nat'!#REF!</definedName>
    <definedName name="__123Graph_F" localSheetId="17" hidden="1">'[1]Bil nat'!#REF!</definedName>
    <definedName name="__123Graph_F" localSheetId="18" hidden="1">'[1]Bil nat'!#REF!</definedName>
    <definedName name="__123Graph_F" localSheetId="19" hidden="1">'[1]Bil nat'!#REF!</definedName>
    <definedName name="__123Graph_F" localSheetId="20" hidden="1">'[1]Bil nat'!#REF!</definedName>
    <definedName name="__123Graph_F" localSheetId="21" hidden="1">'[1]Bil nat'!#REF!</definedName>
    <definedName name="__123Graph_F" localSheetId="34" hidden="1">'[1]Bil nat'!#REF!</definedName>
    <definedName name="__123Graph_F" localSheetId="40" hidden="1">'[1]Bil nat'!#REF!</definedName>
    <definedName name="__123Graph_F" localSheetId="41" hidden="1">'[1]Bil nat'!#REF!</definedName>
    <definedName name="__123Graph_F" localSheetId="37" hidden="1">'[1]Bil nat'!#REF!</definedName>
    <definedName name="__123Graph_F" localSheetId="38" hidden="1">'[1]Bil nat'!#REF!</definedName>
    <definedName name="__123Graph_F" localSheetId="10" hidden="1">'[1]Bil nat'!#REF!</definedName>
    <definedName name="__123Graph_F" localSheetId="11" hidden="1">'[1]Bil nat'!#REF!</definedName>
    <definedName name="__123Graph_F" hidden="1">'[1]Bil nat'!#REF!</definedName>
    <definedName name="__123Graph_X" localSheetId="23" hidden="1">'[1]Bil nat'!#REF!</definedName>
    <definedName name="__123Graph_X" localSheetId="24" hidden="1">'[1]Bil nat'!#REF!</definedName>
    <definedName name="__123Graph_X" localSheetId="25" hidden="1">'[1]Bil nat'!#REF!</definedName>
    <definedName name="__123Graph_X" localSheetId="26" hidden="1">'[1]Bil nat'!#REF!</definedName>
    <definedName name="__123Graph_X" localSheetId="27" hidden="1">'[1]Bil nat'!#REF!</definedName>
    <definedName name="__123Graph_X" localSheetId="28" hidden="1">'[1]Bil nat'!#REF!</definedName>
    <definedName name="__123Graph_X" localSheetId="14" hidden="1">'[1]Bil nat'!#REF!</definedName>
    <definedName name="__123Graph_X" localSheetId="17" hidden="1">'[1]Bil nat'!#REF!</definedName>
    <definedName name="__123Graph_X" localSheetId="18" hidden="1">'[1]Bil nat'!#REF!</definedName>
    <definedName name="__123Graph_X" localSheetId="19" hidden="1">'[1]Bil nat'!#REF!</definedName>
    <definedName name="__123Graph_X" localSheetId="20" hidden="1">'[1]Bil nat'!#REF!</definedName>
    <definedName name="__123Graph_X" localSheetId="21" hidden="1">'[1]Bil nat'!#REF!</definedName>
    <definedName name="__123Graph_X" localSheetId="34" hidden="1">'[1]Bil nat'!#REF!</definedName>
    <definedName name="__123Graph_X" localSheetId="40" hidden="1">'[1]Bil nat'!#REF!</definedName>
    <definedName name="__123Graph_X" localSheetId="41" hidden="1">'[1]Bil nat'!#REF!</definedName>
    <definedName name="__123Graph_X" localSheetId="37" hidden="1">'[1]Bil nat'!#REF!</definedName>
    <definedName name="__123Graph_X" localSheetId="38" hidden="1">'[1]Bil nat'!#REF!</definedName>
    <definedName name="__123Graph_X" localSheetId="10" hidden="1">'[1]Bil nat'!#REF!</definedName>
    <definedName name="__123Graph_X" localSheetId="11" hidden="1">'[1]Bil nat'!#REF!</definedName>
    <definedName name="__123Graph_X" hidden="1">'[1]Bil nat'!#REF!</definedName>
    <definedName name="A" localSheetId="23">#REF!</definedName>
    <definedName name="A">#REF!</definedName>
    <definedName name="AA" localSheetId="23">#REF!</definedName>
    <definedName name="AA">#REF!</definedName>
    <definedName name="Beschriftung">OFFSET([2]Daten!$B$10,0,0,COUNTA([2]Daten!$B$10:$B$24),-1)</definedName>
    <definedName name="Beschriftung2" localSheetId="23">OFFSET(#REF!,0,0,COUNTA(#REF!),-1)</definedName>
    <definedName name="Beschriftung2">OFFSET(#REF!,0,0,COUNTA(#REF!),-1)</definedName>
    <definedName name="Betriebsverbrauch_PreAG" localSheetId="23">#REF!</definedName>
    <definedName name="Betriebsverbrauch_PreAG">#REF!</definedName>
    <definedName name="Bremenqkm" localSheetId="23">#REF!</definedName>
    <definedName name="Bremenqkm">#REF!</definedName>
    <definedName name="CRF_CountryName">[3]Sheet1!$C$4</definedName>
    <definedName name="CRF_InventoryYear">[3]Sheet1!$C$6</definedName>
    <definedName name="CRF_Submission">[3]Sheet1!$C$30</definedName>
    <definedName name="CRF_Table10s5_Main1" localSheetId="23">#REF!</definedName>
    <definedName name="CRF_Table10s5_Main1">#REF!</definedName>
    <definedName name="CRF_Table10s5_Main2" localSheetId="23">#REF!</definedName>
    <definedName name="CRF_Table10s5_Main2">#REF!</definedName>
    <definedName name="CRF_Table3.A_D_Doc" localSheetId="23">'[3]Table3.A-D'!#REF!</definedName>
    <definedName name="CRF_Table3.A_D_Doc">'[3]Table3.A-D'!#REF!</definedName>
    <definedName name="Daten01">OFFSET([2]Daten!$C$10,0,0,COUNTA([2]Daten!$C$10:$C$24),-1)</definedName>
    <definedName name="Daten02">OFFSET([2]Daten!$D$10,0,0,COUNTA([2]Daten!$D$10:$D$24),-1)</definedName>
    <definedName name="Daten03">OFFSET([2]Daten!$E$10,0,0,COUNTA([2]Daten!$E$10:$E$24),-1)</definedName>
    <definedName name="Daten04">OFFSET([2]Daten!$F$10,0,0,COUNTA([2]Daten!$F$10:$F$24),-1)</definedName>
    <definedName name="Daten05">OFFSET([2]Daten!$G$10,0,0,COUNTA([2]Daten!$G$10:$G$24),-1)</definedName>
    <definedName name="Daten06">OFFSET([2]Daten!$H$10,0,0,COUNTA([2]Daten!$H$10:$H$24),-1)</definedName>
    <definedName name="Daten07">OFFSET([2]Daten!$I$10,0,0,COUNTA([2]Daten!$I$10:$I$24),-1)</definedName>
    <definedName name="Daten08">OFFSET([2]Daten!$J$10,0,0,COUNTA([2]Daten!$J$10:$J$24),-1)</definedName>
    <definedName name="Daten09">OFFSET([2]Daten!$K$10,0,0,COUNTA([2]Daten!$K$10:$K$24),-1)</definedName>
    <definedName name="Daten10">OFFSET([2]Daten!$L$10,0,0,COUNTA([2]Daten!$L$10:$L$24),-1)</definedName>
    <definedName name="DrehstromEV" localSheetId="23">#REF!</definedName>
    <definedName name="DrehstromEV">#REF!</definedName>
    <definedName name="_xlnm.Print_Area" localSheetId="42">aufbau!$A$1:$T$34</definedName>
    <definedName name="_xlnm.Print_Area" localSheetId="22">'CO2-1'!$A$1:$I$26</definedName>
    <definedName name="_xlnm.Print_Area" localSheetId="23">'CO2-2'!$A$1:$L$49</definedName>
    <definedName name="_xlnm.Print_Area" localSheetId="24">'CO2-3'!$A$1:$S$43</definedName>
    <definedName name="_xlnm.Print_Area" localSheetId="25">'CO2-4'!$A$1:$U$44</definedName>
    <definedName name="_xlnm.Print_Area" localSheetId="26">'E-1'!$A$1:$F$50</definedName>
    <definedName name="_xlnm.Print_Area" localSheetId="27">'E-2'!$A$1:$W$86</definedName>
    <definedName name="_xlnm.Print_Area" localSheetId="28">'E-3'!$A$1:$O$85</definedName>
    <definedName name="_xlnm.Print_Area" localSheetId="29">'E-4'!$A$1:$I$49</definedName>
    <definedName name="_xlnm.Print_Area" localSheetId="30">'E-5'!$A$1:$P$80</definedName>
    <definedName name="_xlnm.Print_Area" localSheetId="31">'E-6'!$A$1:$T$25</definedName>
    <definedName name="_xlnm.Print_Area" localSheetId="3">'EB-1'!$A$1:$AI$66</definedName>
    <definedName name="_xlnm.Print_Area" localSheetId="4">'EB-2'!$A$1:$AI$66</definedName>
    <definedName name="_xlnm.Print_Area" localSheetId="5">'EB-3'!$A$1:$AI$65</definedName>
    <definedName name="_xlnm.Print_Area" localSheetId="12">'EE-1'!$A$1:$U$66</definedName>
    <definedName name="_xlnm.Print_Area" localSheetId="13">'EE-2a'!$A$1:$E$19</definedName>
    <definedName name="_xlnm.Print_Area" localSheetId="14">'EE-2b'!$A$1:$I$40</definedName>
    <definedName name="_xlnm.Print_Area" localSheetId="15">'EE-3'!$A$1:$E$15</definedName>
    <definedName name="_xlnm.Print_Area" localSheetId="16">'EEV-1'!$A$1:$G$22</definedName>
    <definedName name="_xlnm.Print_Area" localSheetId="17">'EEV-2'!$A$1:$K$85</definedName>
    <definedName name="_xlnm.Print_Area" localSheetId="18">'EEV-3'!$A$1:$F$81</definedName>
    <definedName name="_xlnm.Print_Area" localSheetId="19">'EEV-4'!$A$1:$K$89</definedName>
    <definedName name="_xlnm.Print_Area" localSheetId="20">'EEV-5'!$A$1:$J$96</definedName>
    <definedName name="_xlnm.Print_Area" localSheetId="21">'EEV-6'!$A$1:$M$72</definedName>
    <definedName name="_xlnm.Print_Area" localSheetId="1">erläuterungen!$A$1:$C$11</definedName>
    <definedName name="_xlnm.Print_Area" localSheetId="32">'G-1'!$A$1:$G$24</definedName>
    <definedName name="_xlnm.Print_Area" localSheetId="33">'G-2'!$A$1:$U$89</definedName>
    <definedName name="_xlnm.Print_Area" localSheetId="34">'G-3'!$A$1:$J$54</definedName>
    <definedName name="_xlnm.Print_Area" localSheetId="45">gas!$A$1:$C$24</definedName>
    <definedName name="_xlnm.Print_Area" localSheetId="2">heizwerte!$A$1:$E$51</definedName>
    <definedName name="_xlnm.Print_Area" localSheetId="39">'K-1'!$A$1:$E$8</definedName>
    <definedName name="_xlnm.Print_Area" localSheetId="40">'K-2'!$A$1:$J$45</definedName>
    <definedName name="_xlnm.Print_Area" localSheetId="41">'K-3'!$A$1:$L$43</definedName>
    <definedName name="_xlnm.Print_Area" localSheetId="35">'M-1'!$A$1:$E$46</definedName>
    <definedName name="_xlnm.Print_Area" localSheetId="36">'M-2'!$A$1:$E$30</definedName>
    <definedName name="_xlnm.Print_Area" localSheetId="37">'M-3'!$A$1:$K$47</definedName>
    <definedName name="_xlnm.Print_Area" localSheetId="46">mineralöl!$A$1:$F$27</definedName>
    <definedName name="_xlnm.Print_Area" localSheetId="43">pev!$A$1:$C$12</definedName>
    <definedName name="_xlnm.Print_Area" localSheetId="6">'PEV-1'!$A$1:$F$17</definedName>
    <definedName name="_xlnm.Print_Area" localSheetId="7">'PEV-2'!$A$1:$L$31</definedName>
    <definedName name="_xlnm.Print_Area" localSheetId="8">'PEV-3'!$A$1:$F$21</definedName>
    <definedName name="_xlnm.Print_Area" localSheetId="9">'PEV-4'!$A$1:$G$31</definedName>
    <definedName name="_xlnm.Print_Area" localSheetId="10">'PEV-5'!$A$1:$K$77</definedName>
    <definedName name="_xlnm.Print_Area" localSheetId="11">'PEV-6'!$A$1:$F$78</definedName>
    <definedName name="_xlnm.Print_Area" localSheetId="0">start!$A$1:$F$73</definedName>
    <definedName name="_xlnm.Print_Area" localSheetId="44">strom!$A$1:$P$62</definedName>
    <definedName name="_xlnm.Print_Titles" localSheetId="28">'E-3'!$A:$B</definedName>
    <definedName name="_xlnm.Print_Titles" localSheetId="29">'E-4'!$A:$B</definedName>
    <definedName name="_xlnm.Print_Titles" localSheetId="0">start!$1:$4</definedName>
    <definedName name="Einphasenstrom" localSheetId="23">#REF!</definedName>
    <definedName name="Einphasenstrom">#REF!</definedName>
    <definedName name="HTML_CodePage" hidden="1">1252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IKWEigenverbrauch" localSheetId="23">#REF!</definedName>
    <definedName name="IKWEigenverbrauch">#REF!</definedName>
    <definedName name="Kreistyp_mit_Text_2001" localSheetId="23">#REF!</definedName>
    <definedName name="Kreistyp_mit_Text_2001">#REF!</definedName>
    <definedName name="NetzverlustHBA" localSheetId="23">#REF!</definedName>
    <definedName name="NetzverlustHBA">#REF!</definedName>
    <definedName name="PreAGBezug" localSheetId="23">#REF!</definedName>
    <definedName name="PreAGBezug">#REF!</definedName>
    <definedName name="SchleußeBremerhaven" localSheetId="23">#REF!</definedName>
    <definedName name="SchleußeBremerhaven">#REF!</definedName>
    <definedName name="sdf" hidden="1">{"'WE2.2'!$A$1:$O$22"}</definedName>
    <definedName name="SWHBNetto" localSheetId="23">#REF!</definedName>
    <definedName name="SWHBNetto">#REF!</definedName>
    <definedName name="Tab_1.2_MWh_start" localSheetId="23">#REF!</definedName>
    <definedName name="Tab_1.2_MWh_start" localSheetId="24">#REF!</definedName>
    <definedName name="Tab_1.2_MWh_start" localSheetId="25">#REF!</definedName>
    <definedName name="Tab_1.2_MWh_start" localSheetId="38">#REF!</definedName>
    <definedName name="Tab_1.2_MWh_start">#REF!</definedName>
    <definedName name="Tab_1.3_MWh_start" localSheetId="23">#REF!</definedName>
    <definedName name="Tab_1.3_MWh_start" localSheetId="24">#REF!</definedName>
    <definedName name="Tab_1.3_MWh_start" localSheetId="25">#REF!</definedName>
    <definedName name="Tab_1.3_MWh_start" localSheetId="38">#REF!</definedName>
    <definedName name="Tab_1.3_MWh_start">#REF!</definedName>
    <definedName name="Tab_3.1_MWh_start" localSheetId="23">#REF!</definedName>
    <definedName name="Tab_3.1_MWh_start" localSheetId="24">#REF!</definedName>
    <definedName name="Tab_3.1_MWh_start" localSheetId="25">#REF!</definedName>
    <definedName name="Tab_3.1_MWh_start" localSheetId="38">#REF!</definedName>
    <definedName name="Tab_3.1_MWh_start">#REF!</definedName>
    <definedName name="Tab_3.3_Fall_start" localSheetId="23">#REF!</definedName>
    <definedName name="Tab_3.3_Fall_start" localSheetId="24">#REF!</definedName>
    <definedName name="Tab_3.3_Fall_start" localSheetId="25">#REF!</definedName>
    <definedName name="Tab_3.3_Fall_start" localSheetId="38">#REF!</definedName>
    <definedName name="Tab_3.3_Fall_start">#REF!</definedName>
    <definedName name="Tab_3.3_MWh_start" localSheetId="23">#REF!</definedName>
    <definedName name="Tab_3.3_MWh_start" localSheetId="24">#REF!</definedName>
    <definedName name="Tab_3.3_MWh_start" localSheetId="25">#REF!</definedName>
    <definedName name="Tab_3.3_MWh_start" localSheetId="38">#REF!</definedName>
    <definedName name="Tab_3.3_MWh_start">#REF!</definedName>
    <definedName name="Tab_Regio_start" localSheetId="23">#REF!</definedName>
    <definedName name="Tab_Regio_start" localSheetId="24">#REF!</definedName>
    <definedName name="Tab_Regio_start" localSheetId="25">#REF!</definedName>
    <definedName name="Tab_Regio_start" localSheetId="38">#REF!</definedName>
    <definedName name="Tab_Regio_start">#REF!</definedName>
    <definedName name="Tab_Voe_F_start" localSheetId="23">#REF!</definedName>
    <definedName name="Tab_Voe_F_start" localSheetId="24">#REF!</definedName>
    <definedName name="Tab_Voe_F_start" localSheetId="25">#REF!</definedName>
    <definedName name="Tab_Voe_F_start" localSheetId="38">#REF!</definedName>
    <definedName name="Tab_Voe_F_start">#REF!</definedName>
    <definedName name="Tab_Voe_start" localSheetId="23">#REF!</definedName>
    <definedName name="Tab_Voe_start" localSheetId="24">#REF!</definedName>
    <definedName name="Tab_Voe_start" localSheetId="25">#REF!</definedName>
    <definedName name="Tab_Voe_start" localSheetId="38">#REF!</definedName>
    <definedName name="Tab_Voe_start">#REF!</definedName>
    <definedName name="Tab01_Bund_start" localSheetId="23">#REF!</definedName>
    <definedName name="Tab01_Bund_start" localSheetId="24">#REF!</definedName>
    <definedName name="Tab01_Bund_start" localSheetId="25">#REF!</definedName>
    <definedName name="Tab01_Bund_start" localSheetId="38">#REF!</definedName>
    <definedName name="Tab01_Bund_start">#REF!</definedName>
    <definedName name="Tab01_H_Bd_start" localSheetId="23">#REF!</definedName>
    <definedName name="Tab01_H_Bd_start" localSheetId="24">#REF!</definedName>
    <definedName name="Tab01_H_Bd_start" localSheetId="25">#REF!</definedName>
    <definedName name="Tab01_H_Bd_start" localSheetId="38">#REF!</definedName>
    <definedName name="Tab01_H_Bd_start">#REF!</definedName>
    <definedName name="Tab01_H_Ld_S_start" localSheetId="23">#REF!</definedName>
    <definedName name="Tab01_H_Ld_S_start" localSheetId="24">#REF!</definedName>
    <definedName name="Tab01_H_Ld_S_start" localSheetId="25">#REF!</definedName>
    <definedName name="Tab01_H_Ld_S_start" localSheetId="38">#REF!</definedName>
    <definedName name="Tab01_H_Ld_S_start">#REF!</definedName>
    <definedName name="Tab01_H_Ld_start" localSheetId="23">#REF!</definedName>
    <definedName name="Tab01_H_Ld_start" localSheetId="24">#REF!</definedName>
    <definedName name="Tab01_H_Ld_start" localSheetId="25">#REF!</definedName>
    <definedName name="Tab01_H_Ld_start" localSheetId="38">#REF!</definedName>
    <definedName name="Tab01_H_Ld_start">#REF!</definedName>
    <definedName name="Tab01_Land_S_start" localSheetId="23">#REF!</definedName>
    <definedName name="Tab01_Land_S_start" localSheetId="24">#REF!</definedName>
    <definedName name="Tab01_Land_S_start" localSheetId="25">#REF!</definedName>
    <definedName name="Tab01_Land_S_start" localSheetId="38">#REF!</definedName>
    <definedName name="Tab01_Land_S_start">#REF!</definedName>
    <definedName name="Tab01_Land_start" localSheetId="23">#REF!</definedName>
    <definedName name="Tab01_Land_start" localSheetId="24">#REF!</definedName>
    <definedName name="Tab01_Land_start" localSheetId="25">#REF!</definedName>
    <definedName name="Tab01_Land_start" localSheetId="38">#REF!</definedName>
    <definedName name="Tab01_Land_start">#REF!</definedName>
    <definedName name="Tab01_start" localSheetId="23">#REF!</definedName>
    <definedName name="Tab01_start" localSheetId="24">#REF!</definedName>
    <definedName name="Tab01_start" localSheetId="25">#REF!</definedName>
    <definedName name="Tab01_start" localSheetId="38">#REF!</definedName>
    <definedName name="Tab01_start">#REF!</definedName>
    <definedName name="Tab02_Bund_start" localSheetId="23">#REF!</definedName>
    <definedName name="Tab02_Bund_start" localSheetId="24">#REF!</definedName>
    <definedName name="Tab02_Bund_start" localSheetId="25">#REF!</definedName>
    <definedName name="Tab02_Bund_start" localSheetId="38">#REF!</definedName>
    <definedName name="Tab02_Bund_start">#REF!</definedName>
    <definedName name="Tab02_H_Bd_start" localSheetId="23">#REF!</definedName>
    <definedName name="Tab02_H_Bd_start" localSheetId="24">#REF!</definedName>
    <definedName name="Tab02_H_Bd_start" localSheetId="25">#REF!</definedName>
    <definedName name="Tab02_H_Bd_start" localSheetId="38">#REF!</definedName>
    <definedName name="Tab02_H_Bd_start">#REF!</definedName>
    <definedName name="Tab02_H_Ld_S_start" localSheetId="23">#REF!</definedName>
    <definedName name="Tab02_H_Ld_S_start" localSheetId="24">#REF!</definedName>
    <definedName name="Tab02_H_Ld_S_start" localSheetId="25">#REF!</definedName>
    <definedName name="Tab02_H_Ld_S_start" localSheetId="38">#REF!</definedName>
    <definedName name="Tab02_H_Ld_S_start">#REF!</definedName>
    <definedName name="Tab02_H_Ld_start" localSheetId="23">#REF!</definedName>
    <definedName name="Tab02_H_Ld_start" localSheetId="24">#REF!</definedName>
    <definedName name="Tab02_H_Ld_start" localSheetId="25">#REF!</definedName>
    <definedName name="Tab02_H_Ld_start" localSheetId="38">#REF!</definedName>
    <definedName name="Tab02_H_Ld_start">#REF!</definedName>
    <definedName name="Tab02_Land_S_start" localSheetId="23">#REF!</definedName>
    <definedName name="Tab02_Land_S_start" localSheetId="24">#REF!</definedName>
    <definedName name="Tab02_Land_S_start" localSheetId="25">#REF!</definedName>
    <definedName name="Tab02_Land_S_start" localSheetId="38">#REF!</definedName>
    <definedName name="Tab02_Land_S_start">#REF!</definedName>
    <definedName name="Tab02_Land_start" localSheetId="23">#REF!</definedName>
    <definedName name="Tab02_Land_start" localSheetId="24">#REF!</definedName>
    <definedName name="Tab02_Land_start" localSheetId="25">#REF!</definedName>
    <definedName name="Tab02_Land_start" localSheetId="38">#REF!</definedName>
    <definedName name="Tab02_Land_start">#REF!</definedName>
    <definedName name="Tab02_start" localSheetId="23">#REF!</definedName>
    <definedName name="Tab02_start" localSheetId="24">#REF!</definedName>
    <definedName name="Tab02_start" localSheetId="25">#REF!</definedName>
    <definedName name="Tab02_start" localSheetId="38">#REF!</definedName>
    <definedName name="Tab02_start">#REF!</definedName>
    <definedName name="Tab03.2_start" localSheetId="23">#REF!</definedName>
    <definedName name="Tab03.2_start" localSheetId="24">#REF!</definedName>
    <definedName name="Tab03.2_start" localSheetId="25">#REF!</definedName>
    <definedName name="Tab03.2_start" localSheetId="38">#REF!</definedName>
    <definedName name="Tab03.2_start">#REF!</definedName>
    <definedName name="Tab03_Bund_start" localSheetId="23">#REF!</definedName>
    <definedName name="Tab03_Bund_start" localSheetId="24">#REF!</definedName>
    <definedName name="Tab03_Bund_start" localSheetId="25">#REF!</definedName>
    <definedName name="Tab03_Bund_start" localSheetId="38">#REF!</definedName>
    <definedName name="Tab03_Bund_start">#REF!</definedName>
    <definedName name="Tab03_H_Bd_start" localSheetId="23">#REF!</definedName>
    <definedName name="Tab03_H_Bd_start" localSheetId="24">#REF!</definedName>
    <definedName name="Tab03_H_Bd_start" localSheetId="25">#REF!</definedName>
    <definedName name="Tab03_H_Bd_start" localSheetId="38">#REF!</definedName>
    <definedName name="Tab03_H_Bd_start">#REF!</definedName>
    <definedName name="Tab03_H_Ld_S_start" localSheetId="23">#REF!</definedName>
    <definedName name="Tab03_H_Ld_S_start" localSheetId="24">#REF!</definedName>
    <definedName name="Tab03_H_Ld_S_start" localSheetId="25">#REF!</definedName>
    <definedName name="Tab03_H_Ld_S_start" localSheetId="38">#REF!</definedName>
    <definedName name="Tab03_H_Ld_S_start">#REF!</definedName>
    <definedName name="Tab03_H_Ld_start" localSheetId="23">#REF!</definedName>
    <definedName name="Tab03_H_Ld_start" localSheetId="24">#REF!</definedName>
    <definedName name="Tab03_H_Ld_start" localSheetId="25">#REF!</definedName>
    <definedName name="Tab03_H_Ld_start" localSheetId="38">#REF!</definedName>
    <definedName name="Tab03_H_Ld_start">#REF!</definedName>
    <definedName name="Tab03_Land_S_start" localSheetId="23">#REF!</definedName>
    <definedName name="Tab03_Land_S_start" localSheetId="24">#REF!</definedName>
    <definedName name="Tab03_Land_S_start" localSheetId="25">#REF!</definedName>
    <definedName name="Tab03_Land_S_start" localSheetId="38">#REF!</definedName>
    <definedName name="Tab03_Land_S_start">#REF!</definedName>
    <definedName name="Tab03_Land_start" localSheetId="23">#REF!</definedName>
    <definedName name="Tab03_Land_start" localSheetId="24">#REF!</definedName>
    <definedName name="Tab03_Land_start" localSheetId="25">#REF!</definedName>
    <definedName name="Tab03_Land_start" localSheetId="38">#REF!</definedName>
    <definedName name="Tab03_Land_start">#REF!</definedName>
    <definedName name="Tab03_start" localSheetId="23">#REF!</definedName>
    <definedName name="Tab03_start" localSheetId="24">#REF!</definedName>
    <definedName name="Tab03_start" localSheetId="25">#REF!</definedName>
    <definedName name="Tab03_start" localSheetId="38">#REF!</definedName>
    <definedName name="Tab03_start">#REF!</definedName>
    <definedName name="Tab04.Zu_start" localSheetId="23">#REF!</definedName>
    <definedName name="Tab04.Zu_start" localSheetId="24">#REF!</definedName>
    <definedName name="Tab04.Zu_start" localSheetId="25">#REF!</definedName>
    <definedName name="Tab04.Zu_start" localSheetId="38">#REF!</definedName>
    <definedName name="Tab04.Zu_start">#REF!</definedName>
    <definedName name="Tab05_start" localSheetId="23">#REF!</definedName>
    <definedName name="Tab05_start" localSheetId="24">#REF!</definedName>
    <definedName name="Tab05_start" localSheetId="25">#REF!</definedName>
    <definedName name="Tab05_start" localSheetId="38">#REF!</definedName>
    <definedName name="Tab05_start">#REF!</definedName>
    <definedName name="Tab09_start" localSheetId="23">#REF!</definedName>
    <definedName name="Tab09_start" localSheetId="24">#REF!</definedName>
    <definedName name="Tab09_start" localSheetId="25">#REF!</definedName>
    <definedName name="Tab09_start" localSheetId="38">#REF!</definedName>
    <definedName name="Tab09_start">#REF!</definedName>
    <definedName name="Tab1.1Voe_start" localSheetId="23">[4]t1!#REF!</definedName>
    <definedName name="Tab1.1Voe_start" localSheetId="24">[4]t1!#REF!</definedName>
    <definedName name="Tab1.1Voe_start" localSheetId="25">[4]t1!#REF!</definedName>
    <definedName name="Tab1.1Voe_start" localSheetId="38">[4]t1!#REF!</definedName>
    <definedName name="Tab1.1Voe_start">[4]t1!#REF!</definedName>
    <definedName name="Tab1.2Voe_start" localSheetId="23">[4]t2!#REF!</definedName>
    <definedName name="Tab1.2Voe_start" localSheetId="24">[4]t2!#REF!</definedName>
    <definedName name="Tab1.2Voe_start" localSheetId="25">[4]t2!#REF!</definedName>
    <definedName name="Tab1.2Voe_start" localSheetId="38">[4]t2!#REF!</definedName>
    <definedName name="Tab1.2Voe_start">[4]t2!#REF!</definedName>
    <definedName name="Tab2.2Voe_start" localSheetId="23">#REF!</definedName>
    <definedName name="Tab2.2Voe_start" localSheetId="24">#REF!</definedName>
    <definedName name="Tab2.2Voe_start" localSheetId="25">#REF!</definedName>
    <definedName name="Tab2.2Voe_start" localSheetId="38">#REF!</definedName>
    <definedName name="Tab2.2Voe_start">#REF!</definedName>
    <definedName name="Tab3.1_MWh_start" localSheetId="23">#REF!</definedName>
    <definedName name="Tab3.1_MWh_start" localSheetId="24">#REF!</definedName>
    <definedName name="Tab3.1_MWh_start" localSheetId="25">#REF!</definedName>
    <definedName name="Tab3.1_MWh_start" localSheetId="38">#REF!</definedName>
    <definedName name="Tab3.1_MWh_start">#REF!</definedName>
    <definedName name="Tab4.1_Cent_kWh_start" localSheetId="23">#REF!</definedName>
    <definedName name="Tab4.1_Cent_kWh_start" localSheetId="24">#REF!</definedName>
    <definedName name="Tab4.1_Cent_kWh_start" localSheetId="25">#REF!</definedName>
    <definedName name="Tab4.1_Cent_kWh_start" localSheetId="38">#REF!</definedName>
    <definedName name="Tab4.1_Cent_kWh_start">#REF!</definedName>
    <definedName name="Tab4.1_Euro_start" localSheetId="23">#REF!</definedName>
    <definedName name="Tab4.1_Euro_start" localSheetId="24">#REF!</definedName>
    <definedName name="Tab4.1_Euro_start" localSheetId="25">#REF!</definedName>
    <definedName name="Tab4.1_Euro_start" localSheetId="38">#REF!</definedName>
    <definedName name="Tab4.1_Euro_start">#REF!</definedName>
    <definedName name="Tab4.1_Fallzahlen_start" localSheetId="23">#REF!</definedName>
    <definedName name="Tab4.1_Fallzahlen_start" localSheetId="24">#REF!</definedName>
    <definedName name="Tab4.1_Fallzahlen_start" localSheetId="25">#REF!</definedName>
    <definedName name="Tab4.1_Fallzahlen_start" localSheetId="38">#REF!</definedName>
    <definedName name="Tab4.1_Fallzahlen_start">#REF!</definedName>
    <definedName name="Tab4.1_MWh_start" localSheetId="23">#REF!</definedName>
    <definedName name="Tab4.1_MWh_start" localSheetId="24">#REF!</definedName>
    <definedName name="Tab4.1_MWh_start" localSheetId="25">#REF!</definedName>
    <definedName name="Tab4.1_MWh_start" localSheetId="38">#REF!</definedName>
    <definedName name="Tab4.1_MWh_start">#REF!</definedName>
    <definedName name="Tab4.2_Cent_kWh_start" localSheetId="23">#REF!</definedName>
    <definedName name="Tab4.2_Cent_kWh_start" localSheetId="24">#REF!</definedName>
    <definedName name="Tab4.2_Cent_kWh_start" localSheetId="25">#REF!</definedName>
    <definedName name="Tab4.2_Cent_kWh_start" localSheetId="38">#REF!</definedName>
    <definedName name="Tab4.2_Cent_kWh_start">#REF!</definedName>
    <definedName name="Tab4.2_Euro_start" localSheetId="23">#REF!</definedName>
    <definedName name="Tab4.2_Euro_start" localSheetId="24">#REF!</definedName>
    <definedName name="Tab4.2_Euro_start" localSheetId="25">#REF!</definedName>
    <definedName name="Tab4.2_Euro_start" localSheetId="38">#REF!</definedName>
    <definedName name="Tab4.2_Euro_start">#REF!</definedName>
    <definedName name="Tab4.2_Fallzahlen_start" localSheetId="23">#REF!</definedName>
    <definedName name="Tab4.2_Fallzahlen_start" localSheetId="24">#REF!</definedName>
    <definedName name="Tab4.2_Fallzahlen_start" localSheetId="25">#REF!</definedName>
    <definedName name="Tab4.2_Fallzahlen_start" localSheetId="38">#REF!</definedName>
    <definedName name="Tab4.2_Fallzahlen_start">#REF!</definedName>
    <definedName name="Tab4.2_MWh_start" localSheetId="23">#REF!</definedName>
    <definedName name="Tab4.2_MWh_start" localSheetId="24">#REF!</definedName>
    <definedName name="Tab4.2_MWh_start" localSheetId="25">#REF!</definedName>
    <definedName name="Tab4.2_MWh_start" localSheetId="38">#REF!</definedName>
    <definedName name="Tab4.2_MWh_start">#REF!</definedName>
    <definedName name="Tab4.3_Fallzahlen_start" localSheetId="23">#REF!</definedName>
    <definedName name="Tab4.3_Fallzahlen_start" localSheetId="24">#REF!</definedName>
    <definedName name="Tab4.3_Fallzahlen_start" localSheetId="25">#REF!</definedName>
    <definedName name="Tab4.3_Fallzahlen_start" localSheetId="38">#REF!</definedName>
    <definedName name="Tab4.3_Fallzahlen_start">#REF!</definedName>
    <definedName name="Tab4.3_MWh_Euro_start" localSheetId="23">#REF!</definedName>
    <definedName name="Tab4.3_MWh_Euro_start" localSheetId="24">#REF!</definedName>
    <definedName name="Tab4.3_MWh_Euro_start" localSheetId="25">#REF!</definedName>
    <definedName name="Tab4.3_MWh_Euro_start" localSheetId="38">#REF!</definedName>
    <definedName name="Tab4.3_MWh_Euro_start">#REF!</definedName>
    <definedName name="TabNG2_start" localSheetId="23">#REF!</definedName>
    <definedName name="TabNG2_start" localSheetId="24">#REF!</definedName>
    <definedName name="TabNG2_start" localSheetId="25">#REF!</definedName>
    <definedName name="TabNG2_start" localSheetId="38">#REF!</definedName>
    <definedName name="TabNG2_start">#REF!</definedName>
    <definedName name="Titel_de" localSheetId="23">#REF!</definedName>
    <definedName name="Titel_de">#REF!</definedName>
    <definedName name="Titel_en" localSheetId="23">#REF!</definedName>
    <definedName name="Titel_en">#REF!</definedName>
    <definedName name="UmrEinspBrutto" localSheetId="23">#REF!</definedName>
    <definedName name="UmrEinspBrutto">#REF!</definedName>
    <definedName name="UmrEinspNetto" localSheetId="23">#REF!</definedName>
    <definedName name="UmrEinspNetto">#REF!</definedName>
    <definedName name="UmwEinsBahnstrom" localSheetId="23">#REF!</definedName>
    <definedName name="UmwEinsBahnstrom">#REF!</definedName>
    <definedName name="UmwEinsFarge" localSheetId="23">#REF!</definedName>
    <definedName name="UmwEinsFarge">#REF!</definedName>
    <definedName name="ÜNHBezug" localSheetId="23">#REF!</definedName>
    <definedName name="ÜNHBezug">#REF!</definedName>
  </definedNames>
  <calcPr calcId="191029"/>
</workbook>
</file>

<file path=xl/calcChain.xml><?xml version="1.0" encoding="utf-8"?>
<calcChain xmlns="http://schemas.openxmlformats.org/spreadsheetml/2006/main">
  <c r="T75" i="20" l="1"/>
  <c r="T74" i="20"/>
  <c r="T73" i="20"/>
  <c r="T72" i="20"/>
  <c r="T71" i="20"/>
  <c r="T70" i="20"/>
  <c r="T69" i="20"/>
  <c r="T68" i="20"/>
  <c r="T67" i="20"/>
  <c r="T66" i="20"/>
  <c r="T65" i="20"/>
  <c r="D48" i="78" l="1"/>
  <c r="R7" i="86" l="1"/>
  <c r="S7" i="86"/>
  <c r="T7" i="86" s="1"/>
  <c r="U7" i="86" l="1"/>
  <c r="W7" i="86"/>
  <c r="V7" i="86"/>
  <c r="D57" i="78" l="1"/>
  <c r="D32" i="78" l="1"/>
  <c r="D58" i="78"/>
  <c r="D46" i="78"/>
  <c r="D37" i="78" l="1"/>
  <c r="D36" i="78"/>
  <c r="D38" i="78"/>
  <c r="D39" i="78"/>
  <c r="V10" i="44" l="1"/>
  <c r="AD47" i="44"/>
  <c r="W6" i="44"/>
  <c r="W8" i="44"/>
  <c r="W10" i="44"/>
  <c r="W12" i="44"/>
  <c r="W14" i="44"/>
  <c r="W16" i="44"/>
  <c r="W18" i="44"/>
  <c r="W20" i="44"/>
  <c r="W22" i="44"/>
  <c r="W24" i="44"/>
  <c r="W26" i="44"/>
  <c r="W4" i="44"/>
  <c r="W29" i="44"/>
  <c r="W31" i="44"/>
  <c r="W33" i="44"/>
  <c r="W35" i="44"/>
  <c r="W37" i="44"/>
  <c r="W7" i="44"/>
  <c r="W11" i="44"/>
  <c r="W15" i="44"/>
  <c r="W19" i="44"/>
  <c r="W23" i="44"/>
  <c r="W27" i="44"/>
  <c r="W28" i="44"/>
  <c r="W30" i="44"/>
  <c r="W32" i="44"/>
  <c r="W34" i="44"/>
  <c r="W9" i="44"/>
  <c r="W5" i="44"/>
  <c r="W38" i="44"/>
  <c r="W36" i="44"/>
  <c r="W25" i="44"/>
  <c r="W21" i="44"/>
  <c r="W56" i="44"/>
  <c r="W44" i="44"/>
  <c r="W47" i="44"/>
  <c r="W48" i="44"/>
  <c r="W42" i="44"/>
  <c r="W40" i="44"/>
  <c r="W43" i="44"/>
  <c r="W17" i="44"/>
  <c r="W50" i="44"/>
  <c r="W41" i="44"/>
  <c r="W55" i="44"/>
  <c r="W51" i="44"/>
  <c r="W59" i="44"/>
  <c r="W45" i="44"/>
  <c r="W54" i="44"/>
  <c r="W58" i="44"/>
  <c r="W52" i="44"/>
  <c r="W13" i="44"/>
  <c r="W39" i="44"/>
  <c r="W46" i="44"/>
  <c r="W49" i="44"/>
  <c r="W53" i="44"/>
  <c r="W57" i="44"/>
  <c r="Z19" i="44" l="1"/>
  <c r="AG59" i="44" l="1"/>
  <c r="AG58" i="44"/>
  <c r="AG57" i="44"/>
  <c r="AG56" i="44"/>
  <c r="AG55" i="44"/>
  <c r="AG54" i="44"/>
  <c r="AG53" i="44"/>
  <c r="AG52" i="44"/>
  <c r="AG51" i="44"/>
  <c r="AG50" i="44"/>
  <c r="AG49" i="44"/>
  <c r="AG48" i="44"/>
  <c r="AG47" i="44"/>
  <c r="AG46" i="44"/>
  <c r="AG45" i="44"/>
  <c r="AG44" i="44"/>
  <c r="AG43" i="44"/>
  <c r="AG42" i="44"/>
  <c r="AG41" i="44"/>
  <c r="AG40" i="44"/>
  <c r="AG39" i="44"/>
  <c r="AG38" i="44"/>
  <c r="AG37" i="44"/>
  <c r="AG36" i="44"/>
  <c r="AG35" i="44"/>
  <c r="AG34" i="44"/>
  <c r="AG33" i="44"/>
  <c r="AG32" i="44"/>
  <c r="AG31" i="44"/>
  <c r="AG30" i="44"/>
  <c r="AG29" i="44"/>
  <c r="AG28" i="44"/>
  <c r="AG27" i="44"/>
  <c r="AG26" i="44"/>
  <c r="AG25" i="44"/>
  <c r="AG24" i="44"/>
  <c r="AG23" i="44"/>
  <c r="AG22" i="44"/>
  <c r="AG21" i="44"/>
  <c r="AG18" i="44"/>
  <c r="AG17" i="44"/>
  <c r="AG16" i="44"/>
  <c r="AG15" i="44"/>
  <c r="AG14" i="44"/>
  <c r="AG13" i="44"/>
  <c r="AG12" i="44"/>
  <c r="AG11" i="44"/>
  <c r="AG9" i="44"/>
  <c r="AG8" i="44"/>
  <c r="AG6" i="44"/>
  <c r="AG5" i="44"/>
  <c r="AC57" i="44"/>
  <c r="AC56" i="44"/>
  <c r="AC55" i="44"/>
  <c r="AC54" i="44"/>
  <c r="AC52" i="44"/>
  <c r="AC51" i="44"/>
  <c r="AC50" i="44"/>
  <c r="AC49" i="44"/>
  <c r="AC48" i="44"/>
  <c r="AC47" i="44"/>
  <c r="AC46" i="44"/>
  <c r="AC45" i="44"/>
  <c r="AC44" i="44"/>
  <c r="AC43" i="44"/>
  <c r="AC42" i="44"/>
  <c r="AC41" i="44"/>
  <c r="AC39" i="44"/>
  <c r="AC38" i="44"/>
  <c r="AC36" i="44"/>
  <c r="AC35" i="44"/>
  <c r="AC34" i="44"/>
  <c r="AC33" i="44"/>
  <c r="AC32" i="44"/>
  <c r="AC31" i="44"/>
  <c r="AC30" i="44"/>
  <c r="AC29" i="44"/>
  <c r="AC28" i="44"/>
  <c r="AC27" i="44"/>
  <c r="AC26" i="44"/>
  <c r="AC25" i="44"/>
  <c r="AC24" i="44"/>
  <c r="AC23" i="44"/>
  <c r="AC22" i="44"/>
  <c r="AC21" i="44"/>
  <c r="AC18" i="44"/>
  <c r="AC17" i="44"/>
  <c r="AC15" i="44"/>
  <c r="AC14" i="44"/>
  <c r="AC13" i="44"/>
  <c r="AC12" i="44"/>
  <c r="AC11" i="44"/>
  <c r="AC9" i="44"/>
  <c r="AC6" i="44"/>
  <c r="AF59" i="44"/>
  <c r="AD59" i="44"/>
  <c r="AB59" i="44"/>
  <c r="Z59" i="44"/>
  <c r="Y59" i="44"/>
  <c r="V59" i="44"/>
  <c r="U59" i="44"/>
  <c r="T59" i="44"/>
  <c r="S59" i="44"/>
  <c r="R59" i="44"/>
  <c r="P59" i="44"/>
  <c r="O59" i="44"/>
  <c r="N59" i="44"/>
  <c r="M59" i="44"/>
  <c r="L59" i="44"/>
  <c r="K59" i="44"/>
  <c r="I59" i="44"/>
  <c r="G59" i="44"/>
  <c r="F59" i="44"/>
  <c r="AF58" i="44"/>
  <c r="AE58" i="44"/>
  <c r="AD58" i="44"/>
  <c r="AB58" i="44"/>
  <c r="AA58" i="44"/>
  <c r="Z58" i="44"/>
  <c r="Y58" i="44"/>
  <c r="X58" i="44"/>
  <c r="V58" i="44"/>
  <c r="U58" i="44"/>
  <c r="T58" i="44"/>
  <c r="S58" i="44"/>
  <c r="R58" i="44"/>
  <c r="Q58" i="44"/>
  <c r="P58" i="44"/>
  <c r="O58" i="44"/>
  <c r="N58" i="44"/>
  <c r="M58" i="44"/>
  <c r="L58" i="44"/>
  <c r="K58" i="44"/>
  <c r="I58" i="44"/>
  <c r="G58" i="44"/>
  <c r="F58" i="44"/>
  <c r="AF57" i="44"/>
  <c r="AE57" i="44"/>
  <c r="AD57" i="44"/>
  <c r="AB57" i="44"/>
  <c r="AA57" i="44"/>
  <c r="Z57" i="44"/>
  <c r="Y57" i="44"/>
  <c r="X57" i="44"/>
  <c r="V57" i="44"/>
  <c r="U57" i="44"/>
  <c r="T57" i="44"/>
  <c r="S57" i="44"/>
  <c r="R57" i="44"/>
  <c r="Q57" i="44"/>
  <c r="P57" i="44"/>
  <c r="O57" i="44"/>
  <c r="N57" i="44"/>
  <c r="M57" i="44"/>
  <c r="L57" i="44"/>
  <c r="K57" i="44"/>
  <c r="I57" i="44"/>
  <c r="G57" i="44"/>
  <c r="F57" i="44"/>
  <c r="AF56" i="44"/>
  <c r="AE56" i="44"/>
  <c r="AD56" i="44"/>
  <c r="AB56" i="44"/>
  <c r="AA56" i="44"/>
  <c r="Z56" i="44"/>
  <c r="Y56" i="44"/>
  <c r="X56" i="44"/>
  <c r="V56" i="44"/>
  <c r="U56" i="44"/>
  <c r="T56" i="44"/>
  <c r="S56" i="44"/>
  <c r="R56" i="44"/>
  <c r="Q56" i="44"/>
  <c r="P56" i="44"/>
  <c r="O56" i="44"/>
  <c r="N56" i="44"/>
  <c r="M56" i="44"/>
  <c r="L56" i="44"/>
  <c r="K56" i="44"/>
  <c r="I56" i="44"/>
  <c r="G56" i="44"/>
  <c r="F56" i="44"/>
  <c r="AF55" i="44"/>
  <c r="AE55" i="44"/>
  <c r="AD55" i="44"/>
  <c r="AB55" i="44"/>
  <c r="AA55" i="44"/>
  <c r="Z55" i="44"/>
  <c r="Y55" i="44"/>
  <c r="X55" i="44"/>
  <c r="V55" i="44"/>
  <c r="U55" i="44"/>
  <c r="T55" i="44"/>
  <c r="S55" i="44"/>
  <c r="R55" i="44"/>
  <c r="Q55" i="44"/>
  <c r="P55" i="44"/>
  <c r="O55" i="44"/>
  <c r="N55" i="44"/>
  <c r="M55" i="44"/>
  <c r="L55" i="44"/>
  <c r="K55" i="44"/>
  <c r="I55" i="44"/>
  <c r="G55" i="44"/>
  <c r="F55" i="44"/>
  <c r="AF54" i="44"/>
  <c r="AE54" i="44"/>
  <c r="AD54" i="44"/>
  <c r="AB54" i="44"/>
  <c r="AA54" i="44"/>
  <c r="Z54" i="44"/>
  <c r="Y54" i="44"/>
  <c r="X54" i="44"/>
  <c r="V54" i="44"/>
  <c r="U54" i="44"/>
  <c r="T54" i="44"/>
  <c r="S54" i="44"/>
  <c r="R54" i="44"/>
  <c r="Q54" i="44"/>
  <c r="P54" i="44"/>
  <c r="O54" i="44"/>
  <c r="N54" i="44"/>
  <c r="M54" i="44"/>
  <c r="L54" i="44"/>
  <c r="K54" i="44"/>
  <c r="I54" i="44"/>
  <c r="G54" i="44"/>
  <c r="F54" i="44"/>
  <c r="AF53" i="44"/>
  <c r="AE53" i="44"/>
  <c r="AD53" i="44"/>
  <c r="AB53" i="44"/>
  <c r="AA53" i="44"/>
  <c r="Z53" i="44"/>
  <c r="X53" i="44"/>
  <c r="V53" i="44"/>
  <c r="U53" i="44"/>
  <c r="T53" i="44"/>
  <c r="S53" i="44"/>
  <c r="R53" i="44"/>
  <c r="Q53" i="44"/>
  <c r="P53" i="44"/>
  <c r="O53" i="44"/>
  <c r="N53" i="44"/>
  <c r="M53" i="44"/>
  <c r="L53" i="44"/>
  <c r="K53" i="44"/>
  <c r="I53" i="44"/>
  <c r="G53" i="44"/>
  <c r="F53" i="44"/>
  <c r="AF52" i="44"/>
  <c r="AE52" i="44"/>
  <c r="AD52" i="44"/>
  <c r="AB52" i="44"/>
  <c r="AA52" i="44"/>
  <c r="Z52" i="44"/>
  <c r="Y52" i="44"/>
  <c r="X52" i="44"/>
  <c r="V52" i="44"/>
  <c r="U52" i="44"/>
  <c r="T52" i="44"/>
  <c r="S52" i="44"/>
  <c r="R52" i="44"/>
  <c r="Q52" i="44"/>
  <c r="P52" i="44"/>
  <c r="O52" i="44"/>
  <c r="N52" i="44"/>
  <c r="M52" i="44"/>
  <c r="L52" i="44"/>
  <c r="K52" i="44"/>
  <c r="I52" i="44"/>
  <c r="G52" i="44"/>
  <c r="F52" i="44"/>
  <c r="AF51" i="44"/>
  <c r="AE51" i="44"/>
  <c r="AD51" i="44"/>
  <c r="AB51" i="44"/>
  <c r="AA51" i="44"/>
  <c r="Z51" i="44"/>
  <c r="Y51" i="44"/>
  <c r="X51" i="44"/>
  <c r="V51" i="44"/>
  <c r="U51" i="44"/>
  <c r="T51" i="44"/>
  <c r="S51" i="44"/>
  <c r="R51" i="44"/>
  <c r="Q51" i="44"/>
  <c r="P51" i="44"/>
  <c r="O51" i="44"/>
  <c r="N51" i="44"/>
  <c r="M51" i="44"/>
  <c r="L51" i="44"/>
  <c r="K51" i="44"/>
  <c r="I51" i="44"/>
  <c r="G51" i="44"/>
  <c r="F51" i="44"/>
  <c r="AF50" i="44"/>
  <c r="AE50" i="44"/>
  <c r="AD50" i="44"/>
  <c r="AB50" i="44"/>
  <c r="AA50" i="44"/>
  <c r="Z50" i="44"/>
  <c r="Y50" i="44"/>
  <c r="X50" i="44"/>
  <c r="V50" i="44"/>
  <c r="U50" i="44"/>
  <c r="T50" i="44"/>
  <c r="S50" i="44"/>
  <c r="R50" i="44"/>
  <c r="Q50" i="44"/>
  <c r="P50" i="44"/>
  <c r="O50" i="44"/>
  <c r="N50" i="44"/>
  <c r="M50" i="44"/>
  <c r="L50" i="44"/>
  <c r="K50" i="44"/>
  <c r="I50" i="44"/>
  <c r="G50" i="44"/>
  <c r="F50" i="44"/>
  <c r="AF49" i="44"/>
  <c r="AE49" i="44"/>
  <c r="AD49" i="44"/>
  <c r="AB49" i="44"/>
  <c r="AA49" i="44"/>
  <c r="Z49" i="44"/>
  <c r="Y49" i="44"/>
  <c r="X49" i="44"/>
  <c r="V49" i="44"/>
  <c r="U49" i="44"/>
  <c r="T49" i="44"/>
  <c r="S49" i="44"/>
  <c r="R49" i="44"/>
  <c r="Q49" i="44"/>
  <c r="P49" i="44"/>
  <c r="O49" i="44"/>
  <c r="N49" i="44"/>
  <c r="M49" i="44"/>
  <c r="L49" i="44"/>
  <c r="K49" i="44"/>
  <c r="I49" i="44"/>
  <c r="G49" i="44"/>
  <c r="F49" i="44"/>
  <c r="AF48" i="44"/>
  <c r="AE48" i="44"/>
  <c r="AD48" i="44"/>
  <c r="AB48" i="44"/>
  <c r="AA48" i="44"/>
  <c r="Z48" i="44"/>
  <c r="Y48" i="44"/>
  <c r="X48" i="44"/>
  <c r="V48" i="44"/>
  <c r="U48" i="44"/>
  <c r="T48" i="44"/>
  <c r="S48" i="44"/>
  <c r="R48" i="44"/>
  <c r="Q48" i="44"/>
  <c r="P48" i="44"/>
  <c r="O48" i="44"/>
  <c r="N48" i="44"/>
  <c r="M48" i="44"/>
  <c r="L48" i="44"/>
  <c r="K48" i="44"/>
  <c r="I48" i="44"/>
  <c r="G48" i="44"/>
  <c r="F48" i="44"/>
  <c r="AF47" i="44"/>
  <c r="AE47" i="44"/>
  <c r="AB47" i="44"/>
  <c r="AA47" i="44"/>
  <c r="Z47" i="44"/>
  <c r="Y47" i="44"/>
  <c r="X47" i="44"/>
  <c r="V47" i="44"/>
  <c r="U47" i="44"/>
  <c r="T47" i="44"/>
  <c r="S47" i="44"/>
  <c r="R47" i="44"/>
  <c r="Q47" i="44"/>
  <c r="P47" i="44"/>
  <c r="O47" i="44"/>
  <c r="N47" i="44"/>
  <c r="M47" i="44"/>
  <c r="L47" i="44"/>
  <c r="K47" i="44"/>
  <c r="I47" i="44"/>
  <c r="G47" i="44"/>
  <c r="F47" i="44"/>
  <c r="AF46" i="44"/>
  <c r="AE46" i="44"/>
  <c r="AD46" i="44"/>
  <c r="AB46" i="44"/>
  <c r="AA46" i="44"/>
  <c r="Z46" i="44"/>
  <c r="Y46" i="44"/>
  <c r="X46" i="44"/>
  <c r="V46" i="44"/>
  <c r="U46" i="44"/>
  <c r="T46" i="44"/>
  <c r="S46" i="44"/>
  <c r="R46" i="44"/>
  <c r="Q46" i="44"/>
  <c r="P46" i="44"/>
  <c r="O46" i="44"/>
  <c r="N46" i="44"/>
  <c r="M46" i="44"/>
  <c r="L46" i="44"/>
  <c r="K46" i="44"/>
  <c r="I46" i="44"/>
  <c r="G46" i="44"/>
  <c r="F46" i="44"/>
  <c r="AF45" i="44"/>
  <c r="AE45" i="44"/>
  <c r="AD45" i="44"/>
  <c r="AB45" i="44"/>
  <c r="AA45" i="44"/>
  <c r="Z45" i="44"/>
  <c r="Y45" i="44"/>
  <c r="X45" i="44"/>
  <c r="V45" i="44"/>
  <c r="U45" i="44"/>
  <c r="T45" i="44"/>
  <c r="S45" i="44"/>
  <c r="R45" i="44"/>
  <c r="Q45" i="44"/>
  <c r="P45" i="44"/>
  <c r="O45" i="44"/>
  <c r="N45" i="44"/>
  <c r="M45" i="44"/>
  <c r="L45" i="44"/>
  <c r="K45" i="44"/>
  <c r="I45" i="44"/>
  <c r="G45" i="44"/>
  <c r="F45" i="44"/>
  <c r="AF44" i="44"/>
  <c r="AE44" i="44"/>
  <c r="AD44" i="44"/>
  <c r="AB44" i="44"/>
  <c r="AA44" i="44"/>
  <c r="Z44" i="44"/>
  <c r="Y44" i="44"/>
  <c r="X44" i="44"/>
  <c r="V44" i="44"/>
  <c r="U44" i="44"/>
  <c r="T44" i="44"/>
  <c r="S44" i="44"/>
  <c r="R44" i="44"/>
  <c r="Q44" i="44"/>
  <c r="P44" i="44"/>
  <c r="O44" i="44"/>
  <c r="N44" i="44"/>
  <c r="M44" i="44"/>
  <c r="L44" i="44"/>
  <c r="K44" i="44"/>
  <c r="I44" i="44"/>
  <c r="G44" i="44"/>
  <c r="F44" i="44"/>
  <c r="AF43" i="44"/>
  <c r="AE43" i="44"/>
  <c r="AD43" i="44"/>
  <c r="AB43" i="44"/>
  <c r="AA43" i="44"/>
  <c r="Z43" i="44"/>
  <c r="Y43" i="44"/>
  <c r="X43" i="44"/>
  <c r="V43" i="44"/>
  <c r="U43" i="44"/>
  <c r="T43" i="44"/>
  <c r="S43" i="44"/>
  <c r="R43" i="44"/>
  <c r="Q43" i="44"/>
  <c r="P43" i="44"/>
  <c r="O43" i="44"/>
  <c r="N43" i="44"/>
  <c r="M43" i="44"/>
  <c r="L43" i="44"/>
  <c r="K43" i="44"/>
  <c r="I43" i="44"/>
  <c r="G43" i="44"/>
  <c r="F43" i="44"/>
  <c r="AF42" i="44"/>
  <c r="AE42" i="44"/>
  <c r="AD42" i="44"/>
  <c r="AB42" i="44"/>
  <c r="AA42" i="44"/>
  <c r="Z42" i="44"/>
  <c r="Y42" i="44"/>
  <c r="X42" i="44"/>
  <c r="V42" i="44"/>
  <c r="U42" i="44"/>
  <c r="T42" i="44"/>
  <c r="S42" i="44"/>
  <c r="R42" i="44"/>
  <c r="Q42" i="44"/>
  <c r="P42" i="44"/>
  <c r="O42" i="44"/>
  <c r="N42" i="44"/>
  <c r="M42" i="44"/>
  <c r="L42" i="44"/>
  <c r="K42" i="44"/>
  <c r="I42" i="44"/>
  <c r="G42" i="44"/>
  <c r="F42" i="44"/>
  <c r="AF41" i="44"/>
  <c r="AE41" i="44"/>
  <c r="AD41" i="44"/>
  <c r="AB41" i="44"/>
  <c r="AA41" i="44"/>
  <c r="Z41" i="44"/>
  <c r="Y41" i="44"/>
  <c r="X41" i="44"/>
  <c r="V41" i="44"/>
  <c r="U41" i="44"/>
  <c r="T41" i="44"/>
  <c r="S41" i="44"/>
  <c r="R41" i="44"/>
  <c r="Q41" i="44"/>
  <c r="P41" i="44"/>
  <c r="O41" i="44"/>
  <c r="N41" i="44"/>
  <c r="M41" i="44"/>
  <c r="L41" i="44"/>
  <c r="K41" i="44"/>
  <c r="I41" i="44"/>
  <c r="G41" i="44"/>
  <c r="F41" i="44"/>
  <c r="AD40" i="44"/>
  <c r="AB40" i="44"/>
  <c r="Z40" i="44"/>
  <c r="Y40" i="44"/>
  <c r="V40" i="44"/>
  <c r="U40" i="44"/>
  <c r="T40" i="44"/>
  <c r="S40" i="44"/>
  <c r="R40" i="44"/>
  <c r="P40" i="44"/>
  <c r="O40" i="44"/>
  <c r="N40" i="44"/>
  <c r="M40" i="44"/>
  <c r="L40" i="44"/>
  <c r="K40" i="44"/>
  <c r="I40" i="44"/>
  <c r="G40" i="44"/>
  <c r="F40" i="44"/>
  <c r="AF39" i="44"/>
  <c r="AE39" i="44"/>
  <c r="AD39" i="44"/>
  <c r="AB39" i="44"/>
  <c r="AA39" i="44"/>
  <c r="Z39" i="44"/>
  <c r="Y39" i="44"/>
  <c r="X39" i="44"/>
  <c r="V39" i="44"/>
  <c r="U39" i="44"/>
  <c r="T39" i="44"/>
  <c r="S39" i="44"/>
  <c r="R39" i="44"/>
  <c r="Q39" i="44"/>
  <c r="P39" i="44"/>
  <c r="O39" i="44"/>
  <c r="N39" i="44"/>
  <c r="M39" i="44"/>
  <c r="L39" i="44"/>
  <c r="K39" i="44"/>
  <c r="I39" i="44"/>
  <c r="G39" i="44"/>
  <c r="F39" i="44"/>
  <c r="AF38" i="44"/>
  <c r="AE38" i="44"/>
  <c r="AD38" i="44"/>
  <c r="AB38" i="44"/>
  <c r="AA38" i="44"/>
  <c r="Z38" i="44"/>
  <c r="Y38" i="44"/>
  <c r="X38" i="44"/>
  <c r="V38" i="44"/>
  <c r="U38" i="44"/>
  <c r="T38" i="44"/>
  <c r="S38" i="44"/>
  <c r="R38" i="44"/>
  <c r="Q38" i="44"/>
  <c r="P38" i="44"/>
  <c r="O38" i="44"/>
  <c r="N38" i="44"/>
  <c r="M38" i="44"/>
  <c r="L38" i="44"/>
  <c r="K38" i="44"/>
  <c r="I38" i="44"/>
  <c r="G38" i="44"/>
  <c r="F38" i="44"/>
  <c r="AF37" i="44"/>
  <c r="AD37" i="44"/>
  <c r="AB37" i="44"/>
  <c r="Z37" i="44"/>
  <c r="Y37" i="44"/>
  <c r="V37" i="44"/>
  <c r="U37" i="44"/>
  <c r="T37" i="44"/>
  <c r="S37" i="44"/>
  <c r="R37" i="44"/>
  <c r="P37" i="44"/>
  <c r="O37" i="44"/>
  <c r="N37" i="44"/>
  <c r="M37" i="44"/>
  <c r="L37" i="44"/>
  <c r="K37" i="44"/>
  <c r="I37" i="44"/>
  <c r="G37" i="44"/>
  <c r="F37" i="44"/>
  <c r="AF36" i="44"/>
  <c r="AE36" i="44"/>
  <c r="AD36" i="44"/>
  <c r="AB36" i="44"/>
  <c r="AA36" i="44"/>
  <c r="Z36" i="44"/>
  <c r="Y36" i="44"/>
  <c r="X36" i="44"/>
  <c r="V36" i="44"/>
  <c r="U36" i="44"/>
  <c r="T36" i="44"/>
  <c r="S36" i="44"/>
  <c r="R36" i="44"/>
  <c r="Q36" i="44"/>
  <c r="P36" i="44"/>
  <c r="O36" i="44"/>
  <c r="N36" i="44"/>
  <c r="M36" i="44"/>
  <c r="L36" i="44"/>
  <c r="K36" i="44"/>
  <c r="I36" i="44"/>
  <c r="G36" i="44"/>
  <c r="F36" i="44"/>
  <c r="AF35" i="44"/>
  <c r="AD35" i="44"/>
  <c r="AB35" i="44"/>
  <c r="AA35" i="44"/>
  <c r="Z35" i="44"/>
  <c r="Y35" i="44"/>
  <c r="X35" i="44"/>
  <c r="V35" i="44"/>
  <c r="U35" i="44"/>
  <c r="T35" i="44"/>
  <c r="S35" i="44"/>
  <c r="R35" i="44"/>
  <c r="Q35" i="44"/>
  <c r="P35" i="44"/>
  <c r="O35" i="44"/>
  <c r="N35" i="44"/>
  <c r="M35" i="44"/>
  <c r="L35" i="44"/>
  <c r="K35" i="44"/>
  <c r="I35" i="44"/>
  <c r="G35" i="44"/>
  <c r="F35" i="44"/>
  <c r="AF34" i="44"/>
  <c r="AD34" i="44"/>
  <c r="AB34" i="44"/>
  <c r="AA34" i="44"/>
  <c r="Z34" i="44"/>
  <c r="Y34" i="44"/>
  <c r="X34" i="44"/>
  <c r="V34" i="44"/>
  <c r="U34" i="44"/>
  <c r="T34" i="44"/>
  <c r="S34" i="44"/>
  <c r="R34" i="44"/>
  <c r="Q34" i="44"/>
  <c r="P34" i="44"/>
  <c r="O34" i="44"/>
  <c r="N34" i="44"/>
  <c r="M34" i="44"/>
  <c r="L34" i="44"/>
  <c r="K34" i="44"/>
  <c r="I34" i="44"/>
  <c r="G34" i="44"/>
  <c r="F34" i="44"/>
  <c r="AF33" i="44"/>
  <c r="AE33" i="44"/>
  <c r="AD33" i="44"/>
  <c r="AB33" i="44"/>
  <c r="AA33" i="44"/>
  <c r="Z33" i="44"/>
  <c r="Y33" i="44"/>
  <c r="X33" i="44"/>
  <c r="V33" i="44"/>
  <c r="U33" i="44"/>
  <c r="T33" i="44"/>
  <c r="S33" i="44"/>
  <c r="R33" i="44"/>
  <c r="Q33" i="44"/>
  <c r="P33" i="44"/>
  <c r="O33" i="44"/>
  <c r="N33" i="44"/>
  <c r="M33" i="44"/>
  <c r="L33" i="44"/>
  <c r="K33" i="44"/>
  <c r="I33" i="44"/>
  <c r="G33" i="44"/>
  <c r="F33" i="44"/>
  <c r="AF32" i="44"/>
  <c r="AE32" i="44"/>
  <c r="AD32" i="44"/>
  <c r="AB32" i="44"/>
  <c r="AA32" i="44"/>
  <c r="Z32" i="44"/>
  <c r="Y32" i="44"/>
  <c r="X32" i="44"/>
  <c r="V32" i="44"/>
  <c r="U32" i="44"/>
  <c r="T32" i="44"/>
  <c r="S32" i="44"/>
  <c r="R32" i="44"/>
  <c r="Q32" i="44"/>
  <c r="P32" i="44"/>
  <c r="O32" i="44"/>
  <c r="N32" i="44"/>
  <c r="M32" i="44"/>
  <c r="L32" i="44"/>
  <c r="K32" i="44"/>
  <c r="I32" i="44"/>
  <c r="G32" i="44"/>
  <c r="F32" i="44"/>
  <c r="AF31" i="44"/>
  <c r="AD31" i="44"/>
  <c r="AB31" i="44"/>
  <c r="AA31" i="44"/>
  <c r="Z31" i="44"/>
  <c r="Y31" i="44"/>
  <c r="X31" i="44"/>
  <c r="V31" i="44"/>
  <c r="U31" i="44"/>
  <c r="T31" i="44"/>
  <c r="S31" i="44"/>
  <c r="R31" i="44"/>
  <c r="Q31" i="44"/>
  <c r="P31" i="44"/>
  <c r="O31" i="44"/>
  <c r="N31" i="44"/>
  <c r="M31" i="44"/>
  <c r="L31" i="44"/>
  <c r="K31" i="44"/>
  <c r="I31" i="44"/>
  <c r="G31" i="44"/>
  <c r="F31" i="44"/>
  <c r="AF30" i="44"/>
  <c r="AD30" i="44"/>
  <c r="AB30" i="44"/>
  <c r="AA30" i="44"/>
  <c r="Z30" i="44"/>
  <c r="Y30" i="44"/>
  <c r="X30" i="44"/>
  <c r="V30" i="44"/>
  <c r="U30" i="44"/>
  <c r="T30" i="44"/>
  <c r="S30" i="44"/>
  <c r="R30" i="44"/>
  <c r="Q30" i="44"/>
  <c r="P30" i="44"/>
  <c r="O30" i="44"/>
  <c r="N30" i="44"/>
  <c r="M30" i="44"/>
  <c r="L30" i="44"/>
  <c r="K30" i="44"/>
  <c r="I30" i="44"/>
  <c r="G30" i="44"/>
  <c r="F30" i="44"/>
  <c r="AF29" i="44"/>
  <c r="AD29" i="44"/>
  <c r="AB29" i="44"/>
  <c r="AA29" i="44"/>
  <c r="Z29" i="44"/>
  <c r="Y29" i="44"/>
  <c r="X29" i="44"/>
  <c r="V29" i="44"/>
  <c r="U29" i="44"/>
  <c r="T29" i="44"/>
  <c r="S29" i="44"/>
  <c r="R29" i="44"/>
  <c r="Q29" i="44"/>
  <c r="P29" i="44"/>
  <c r="O29" i="44"/>
  <c r="N29" i="44"/>
  <c r="M29" i="44"/>
  <c r="L29" i="44"/>
  <c r="K29" i="44"/>
  <c r="I29" i="44"/>
  <c r="G29" i="44"/>
  <c r="F29" i="44"/>
  <c r="AF28" i="44"/>
  <c r="AE28" i="44"/>
  <c r="AD28" i="44"/>
  <c r="AB28" i="44"/>
  <c r="AA28" i="44"/>
  <c r="Z28" i="44"/>
  <c r="Y28" i="44"/>
  <c r="X28" i="44"/>
  <c r="V28" i="44"/>
  <c r="U28" i="44"/>
  <c r="T28" i="44"/>
  <c r="S28" i="44"/>
  <c r="R28" i="44"/>
  <c r="Q28" i="44"/>
  <c r="P28" i="44"/>
  <c r="O28" i="44"/>
  <c r="N28" i="44"/>
  <c r="M28" i="44"/>
  <c r="L28" i="44"/>
  <c r="K28" i="44"/>
  <c r="I28" i="44"/>
  <c r="G28" i="44"/>
  <c r="F28" i="44"/>
  <c r="AF27" i="44"/>
  <c r="AE27" i="44"/>
  <c r="AD27" i="44"/>
  <c r="AB27" i="44"/>
  <c r="AA27" i="44"/>
  <c r="Z27" i="44"/>
  <c r="Y27" i="44"/>
  <c r="X27" i="44"/>
  <c r="V27" i="44"/>
  <c r="U27" i="44"/>
  <c r="T27" i="44"/>
  <c r="S27" i="44"/>
  <c r="R27" i="44"/>
  <c r="Q27" i="44"/>
  <c r="P27" i="44"/>
  <c r="O27" i="44"/>
  <c r="N27" i="44"/>
  <c r="M27" i="44"/>
  <c r="L27" i="44"/>
  <c r="K27" i="44"/>
  <c r="I27" i="44"/>
  <c r="G27" i="44"/>
  <c r="F27" i="44"/>
  <c r="AF26" i="44"/>
  <c r="AD26" i="44"/>
  <c r="AB26" i="44"/>
  <c r="AA26" i="44"/>
  <c r="Z26" i="44"/>
  <c r="Y26" i="44"/>
  <c r="X26" i="44"/>
  <c r="V26" i="44"/>
  <c r="U26" i="44"/>
  <c r="T26" i="44"/>
  <c r="S26" i="44"/>
  <c r="R26" i="44"/>
  <c r="Q26" i="44"/>
  <c r="P26" i="44"/>
  <c r="O26" i="44"/>
  <c r="N26" i="44"/>
  <c r="M26" i="44"/>
  <c r="L26" i="44"/>
  <c r="K26" i="44"/>
  <c r="I26" i="44"/>
  <c r="G26" i="44"/>
  <c r="F26" i="44"/>
  <c r="AF25" i="44"/>
  <c r="AD25" i="44"/>
  <c r="AB25" i="44"/>
  <c r="AA25" i="44"/>
  <c r="Z25" i="44"/>
  <c r="Y25" i="44"/>
  <c r="X25" i="44"/>
  <c r="V25" i="44"/>
  <c r="U25" i="44"/>
  <c r="T25" i="44"/>
  <c r="S25" i="44"/>
  <c r="R25" i="44"/>
  <c r="Q25" i="44"/>
  <c r="P25" i="44"/>
  <c r="O25" i="44"/>
  <c r="N25" i="44"/>
  <c r="M25" i="44"/>
  <c r="L25" i="44"/>
  <c r="K25" i="44"/>
  <c r="I25" i="44"/>
  <c r="G25" i="44"/>
  <c r="F25" i="44"/>
  <c r="AF24" i="44"/>
  <c r="AD24" i="44"/>
  <c r="AB24" i="44"/>
  <c r="AA24" i="44"/>
  <c r="Z24" i="44"/>
  <c r="Y24" i="44"/>
  <c r="X24" i="44"/>
  <c r="V24" i="44"/>
  <c r="U24" i="44"/>
  <c r="T24" i="44"/>
  <c r="S24" i="44"/>
  <c r="R24" i="44"/>
  <c r="Q24" i="44"/>
  <c r="P24" i="44"/>
  <c r="O24" i="44"/>
  <c r="N24" i="44"/>
  <c r="M24" i="44"/>
  <c r="L24" i="44"/>
  <c r="K24" i="44"/>
  <c r="I24" i="44"/>
  <c r="G24" i="44"/>
  <c r="F24" i="44"/>
  <c r="AF23" i="44"/>
  <c r="AE23" i="44"/>
  <c r="AD23" i="44"/>
  <c r="AB23" i="44"/>
  <c r="AA23" i="44"/>
  <c r="Z23" i="44"/>
  <c r="Y23" i="44"/>
  <c r="X23" i="44"/>
  <c r="V23" i="44"/>
  <c r="U23" i="44"/>
  <c r="T23" i="44"/>
  <c r="S23" i="44"/>
  <c r="R23" i="44"/>
  <c r="Q23" i="44"/>
  <c r="P23" i="44"/>
  <c r="O23" i="44"/>
  <c r="N23" i="44"/>
  <c r="M23" i="44"/>
  <c r="L23" i="44"/>
  <c r="K23" i="44"/>
  <c r="I23" i="44"/>
  <c r="G23" i="44"/>
  <c r="F23" i="44"/>
  <c r="AF22" i="44"/>
  <c r="AE22" i="44"/>
  <c r="AD22" i="44"/>
  <c r="AB22" i="44"/>
  <c r="AA22" i="44"/>
  <c r="Z22" i="44"/>
  <c r="Y22" i="44"/>
  <c r="X22" i="44"/>
  <c r="V22" i="44"/>
  <c r="U22" i="44"/>
  <c r="T22" i="44"/>
  <c r="S22" i="44"/>
  <c r="R22" i="44"/>
  <c r="Q22" i="44"/>
  <c r="P22" i="44"/>
  <c r="O22" i="44"/>
  <c r="N22" i="44"/>
  <c r="M22" i="44"/>
  <c r="L22" i="44"/>
  <c r="K22" i="44"/>
  <c r="I22" i="44"/>
  <c r="G22" i="44"/>
  <c r="F22" i="44"/>
  <c r="AF21" i="44"/>
  <c r="AD21" i="44"/>
  <c r="AB21" i="44"/>
  <c r="AA21" i="44"/>
  <c r="Z21" i="44"/>
  <c r="Y21" i="44"/>
  <c r="X21" i="44"/>
  <c r="V21" i="44"/>
  <c r="U21" i="44"/>
  <c r="T21" i="44"/>
  <c r="S21" i="44"/>
  <c r="R21" i="44"/>
  <c r="Q21" i="44"/>
  <c r="P21" i="44"/>
  <c r="O21" i="44"/>
  <c r="N21" i="44"/>
  <c r="M21" i="44"/>
  <c r="L21" i="44"/>
  <c r="K21" i="44"/>
  <c r="I21" i="44"/>
  <c r="G21" i="44"/>
  <c r="F21" i="44"/>
  <c r="AF20" i="44"/>
  <c r="AE20" i="44"/>
  <c r="V20" i="44"/>
  <c r="T20" i="44"/>
  <c r="S20" i="44"/>
  <c r="R20" i="44"/>
  <c r="P20" i="44"/>
  <c r="N20" i="44"/>
  <c r="M20" i="44"/>
  <c r="L20" i="44"/>
  <c r="K20" i="44"/>
  <c r="I20" i="44"/>
  <c r="G20" i="44"/>
  <c r="F20" i="44"/>
  <c r="AF19" i="44"/>
  <c r="AE19" i="44"/>
  <c r="AD19" i="44"/>
  <c r="AB19" i="44"/>
  <c r="AA19" i="44"/>
  <c r="Y19" i="44"/>
  <c r="V19" i="44"/>
  <c r="T19" i="44"/>
  <c r="S19" i="44"/>
  <c r="R19" i="44"/>
  <c r="P19" i="44"/>
  <c r="N19" i="44"/>
  <c r="M19" i="44"/>
  <c r="L19" i="44"/>
  <c r="K19" i="44"/>
  <c r="I19" i="44"/>
  <c r="G19" i="44"/>
  <c r="F19" i="44"/>
  <c r="AF18" i="44"/>
  <c r="AE18" i="44"/>
  <c r="AD18" i="44"/>
  <c r="AB18" i="44"/>
  <c r="AA18" i="44"/>
  <c r="Z18" i="44"/>
  <c r="Y18" i="44"/>
  <c r="X18" i="44"/>
  <c r="V18" i="44"/>
  <c r="U18" i="44"/>
  <c r="T18" i="44"/>
  <c r="S18" i="44"/>
  <c r="R18" i="44"/>
  <c r="Q18" i="44"/>
  <c r="P18" i="44"/>
  <c r="O18" i="44"/>
  <c r="N18" i="44"/>
  <c r="M18" i="44"/>
  <c r="L18" i="44"/>
  <c r="K18" i="44"/>
  <c r="I18" i="44"/>
  <c r="G18" i="44"/>
  <c r="F18" i="44"/>
  <c r="AF17" i="44"/>
  <c r="AE17" i="44"/>
  <c r="AD17" i="44"/>
  <c r="AB17" i="44"/>
  <c r="AA17" i="44"/>
  <c r="Z17" i="44"/>
  <c r="Y17" i="44"/>
  <c r="X17" i="44"/>
  <c r="V17" i="44"/>
  <c r="U17" i="44"/>
  <c r="T17" i="44"/>
  <c r="S17" i="44"/>
  <c r="R17" i="44"/>
  <c r="Q17" i="44"/>
  <c r="P17" i="44"/>
  <c r="O17" i="44"/>
  <c r="N17" i="44"/>
  <c r="M17" i="44"/>
  <c r="L17" i="44"/>
  <c r="K17" i="44"/>
  <c r="I17" i="44"/>
  <c r="G17" i="44"/>
  <c r="F17" i="44"/>
  <c r="AF16" i="44"/>
  <c r="AE16" i="44"/>
  <c r="AD16" i="44"/>
  <c r="Y16" i="44"/>
  <c r="X16" i="44"/>
  <c r="V16" i="44"/>
  <c r="U16" i="44"/>
  <c r="T16" i="44"/>
  <c r="S16" i="44"/>
  <c r="R16" i="44"/>
  <c r="Q16" i="44"/>
  <c r="P16" i="44"/>
  <c r="O16" i="44"/>
  <c r="N16" i="44"/>
  <c r="M16" i="44"/>
  <c r="L16" i="44"/>
  <c r="K16" i="44"/>
  <c r="I16" i="44"/>
  <c r="G16" i="44"/>
  <c r="F16" i="44"/>
  <c r="AF15" i="44"/>
  <c r="AE15" i="44"/>
  <c r="AD15" i="44"/>
  <c r="AB15" i="44"/>
  <c r="AA15" i="44"/>
  <c r="Z15" i="44"/>
  <c r="X15" i="44"/>
  <c r="V15" i="44"/>
  <c r="U15" i="44"/>
  <c r="T15" i="44"/>
  <c r="S15" i="44"/>
  <c r="R15" i="44"/>
  <c r="Q15" i="44"/>
  <c r="P15" i="44"/>
  <c r="O15" i="44"/>
  <c r="N15" i="44"/>
  <c r="M15" i="44"/>
  <c r="L15" i="44"/>
  <c r="K15" i="44"/>
  <c r="I15" i="44"/>
  <c r="G15" i="44"/>
  <c r="F15" i="44"/>
  <c r="AF14" i="44"/>
  <c r="AE14" i="44"/>
  <c r="AB14" i="44"/>
  <c r="AA14" i="44"/>
  <c r="Z14" i="44"/>
  <c r="Y14" i="44"/>
  <c r="X14" i="44"/>
  <c r="V14" i="44"/>
  <c r="U14" i="44"/>
  <c r="T14" i="44"/>
  <c r="S14" i="44"/>
  <c r="R14" i="44"/>
  <c r="Q14" i="44"/>
  <c r="P14" i="44"/>
  <c r="O14" i="44"/>
  <c r="N14" i="44"/>
  <c r="M14" i="44"/>
  <c r="L14" i="44"/>
  <c r="K14" i="44"/>
  <c r="I14" i="44"/>
  <c r="G14" i="44"/>
  <c r="F14" i="44"/>
  <c r="AF13" i="44"/>
  <c r="AE13" i="44"/>
  <c r="AD13" i="44"/>
  <c r="AB13" i="44"/>
  <c r="AA13" i="44"/>
  <c r="Z13" i="44"/>
  <c r="Y13" i="44"/>
  <c r="X13" i="44"/>
  <c r="V13" i="44"/>
  <c r="U13" i="44"/>
  <c r="T13" i="44"/>
  <c r="S13" i="44"/>
  <c r="R13" i="44"/>
  <c r="Q13" i="44"/>
  <c r="P13" i="44"/>
  <c r="O13" i="44"/>
  <c r="N13" i="44"/>
  <c r="M13" i="44"/>
  <c r="L13" i="44"/>
  <c r="K13" i="44"/>
  <c r="I13" i="44"/>
  <c r="G13" i="44"/>
  <c r="F13" i="44"/>
  <c r="AF12" i="44"/>
  <c r="AE12" i="44"/>
  <c r="AD12" i="44"/>
  <c r="AB12" i="44"/>
  <c r="AA12" i="44"/>
  <c r="Z12" i="44"/>
  <c r="Y12" i="44"/>
  <c r="X12" i="44"/>
  <c r="V12" i="44"/>
  <c r="U12" i="44"/>
  <c r="T12" i="44"/>
  <c r="S12" i="44"/>
  <c r="R12" i="44"/>
  <c r="Q12" i="44"/>
  <c r="P12" i="44"/>
  <c r="O12" i="44"/>
  <c r="N12" i="44"/>
  <c r="M12" i="44"/>
  <c r="L12" i="44"/>
  <c r="K12" i="44"/>
  <c r="I12" i="44"/>
  <c r="G12" i="44"/>
  <c r="F12" i="44"/>
  <c r="AF11" i="44"/>
  <c r="AE11" i="44"/>
  <c r="AD11" i="44"/>
  <c r="AB11" i="44"/>
  <c r="AA11" i="44"/>
  <c r="Z11" i="44"/>
  <c r="Y11" i="44"/>
  <c r="X11" i="44"/>
  <c r="V11" i="44"/>
  <c r="U11" i="44"/>
  <c r="T11" i="44"/>
  <c r="S11" i="44"/>
  <c r="R11" i="44"/>
  <c r="Q11" i="44"/>
  <c r="P11" i="44"/>
  <c r="O11" i="44"/>
  <c r="N11" i="44"/>
  <c r="M11" i="44"/>
  <c r="L11" i="44"/>
  <c r="K11" i="44"/>
  <c r="I11" i="44"/>
  <c r="G11" i="44"/>
  <c r="F11" i="44"/>
  <c r="AA10" i="44"/>
  <c r="T10" i="44"/>
  <c r="S10" i="44"/>
  <c r="R10" i="44"/>
  <c r="P10" i="44"/>
  <c r="N10" i="44"/>
  <c r="M10" i="44"/>
  <c r="L10" i="44"/>
  <c r="K10" i="44"/>
  <c r="I10" i="44"/>
  <c r="G10" i="44"/>
  <c r="F10" i="44"/>
  <c r="AF9" i="44"/>
  <c r="AE9" i="44"/>
  <c r="AD9" i="44"/>
  <c r="AB9" i="44"/>
  <c r="AA9" i="44"/>
  <c r="Z9" i="44"/>
  <c r="Y9" i="44"/>
  <c r="X9" i="44"/>
  <c r="V9" i="44"/>
  <c r="U9" i="44"/>
  <c r="T9" i="44"/>
  <c r="S9" i="44"/>
  <c r="R9" i="44"/>
  <c r="Q9" i="44"/>
  <c r="P9" i="44"/>
  <c r="O9" i="44"/>
  <c r="N9" i="44"/>
  <c r="M9" i="44"/>
  <c r="L9" i="44"/>
  <c r="K9" i="44"/>
  <c r="I9" i="44"/>
  <c r="G9" i="44"/>
  <c r="F9" i="44"/>
  <c r="AF8" i="44"/>
  <c r="AD8" i="44"/>
  <c r="AB8" i="44"/>
  <c r="AA8" i="44"/>
  <c r="Z8" i="44"/>
  <c r="Y8" i="44"/>
  <c r="V8" i="44"/>
  <c r="T8" i="44"/>
  <c r="S8" i="44"/>
  <c r="R8" i="44"/>
  <c r="P8" i="44"/>
  <c r="N8" i="44"/>
  <c r="M8" i="44"/>
  <c r="L8" i="44"/>
  <c r="K8" i="44"/>
  <c r="I8" i="44"/>
  <c r="G8" i="44"/>
  <c r="F8" i="44"/>
  <c r="AF7" i="44"/>
  <c r="AA7" i="44"/>
  <c r="V7" i="44"/>
  <c r="T7" i="44"/>
  <c r="S7" i="44"/>
  <c r="R7" i="44"/>
  <c r="P7" i="44"/>
  <c r="N7" i="44"/>
  <c r="M7" i="44"/>
  <c r="L7" i="44"/>
  <c r="K7" i="44"/>
  <c r="I7" i="44"/>
  <c r="G7" i="44"/>
  <c r="F7" i="44"/>
  <c r="AF6" i="44"/>
  <c r="AE6" i="44"/>
  <c r="AD6" i="44"/>
  <c r="AB6" i="44"/>
  <c r="AA6" i="44"/>
  <c r="Z6" i="44"/>
  <c r="Y6" i="44"/>
  <c r="X6" i="44"/>
  <c r="V6" i="44"/>
  <c r="U6" i="44"/>
  <c r="T6" i="44"/>
  <c r="S6" i="44"/>
  <c r="R6" i="44"/>
  <c r="Q6" i="44"/>
  <c r="P6" i="44"/>
  <c r="O6" i="44"/>
  <c r="N6" i="44"/>
  <c r="M6" i="44"/>
  <c r="L6" i="44"/>
  <c r="K6" i="44"/>
  <c r="I6" i="44"/>
  <c r="G6" i="44"/>
  <c r="F6" i="44"/>
  <c r="AF5" i="44"/>
  <c r="AB5" i="44"/>
  <c r="AA5" i="44"/>
  <c r="Z5" i="44"/>
  <c r="Y5" i="44"/>
  <c r="V5" i="44"/>
  <c r="T5" i="44"/>
  <c r="S5" i="44"/>
  <c r="R5" i="44"/>
  <c r="P5" i="44"/>
  <c r="N5" i="44"/>
  <c r="M5" i="44"/>
  <c r="L5" i="44"/>
  <c r="K5" i="44"/>
  <c r="I5" i="44"/>
  <c r="G5" i="44"/>
  <c r="AF4" i="44"/>
  <c r="AE4" i="44"/>
  <c r="AD4" i="44"/>
  <c r="AA4" i="44"/>
  <c r="V4" i="44"/>
  <c r="U4" i="44"/>
  <c r="T4" i="44"/>
  <c r="S4" i="44"/>
  <c r="R4" i="44"/>
  <c r="Q4" i="44"/>
  <c r="P4" i="44"/>
  <c r="O4" i="44"/>
  <c r="N4" i="44"/>
  <c r="M4" i="44"/>
  <c r="L4" i="44"/>
  <c r="K4" i="44"/>
  <c r="I4" i="44"/>
  <c r="G4" i="44"/>
  <c r="F4" i="44"/>
  <c r="AC53" i="44" l="1"/>
  <c r="AC58" i="44"/>
  <c r="Y53" i="44"/>
  <c r="X4" i="44"/>
  <c r="AF10" i="44"/>
  <c r="AF40" i="44"/>
  <c r="F5" i="44"/>
  <c r="AH32" i="44"/>
  <c r="AH39" i="44"/>
  <c r="AH33" i="44"/>
  <c r="AH12" i="44"/>
  <c r="AH51" i="44"/>
  <c r="AH42" i="44"/>
  <c r="AH45" i="44"/>
  <c r="AH55" i="44"/>
  <c r="AH22" i="44"/>
  <c r="AH54" i="44"/>
  <c r="AH17" i="44"/>
  <c r="AH46" i="44"/>
  <c r="AH56" i="44"/>
  <c r="AH47" i="44"/>
  <c r="AH57" i="44"/>
  <c r="AH43" i="44"/>
  <c r="AH44" i="44"/>
  <c r="AH48" i="44"/>
  <c r="AH50" i="44"/>
  <c r="AH52" i="44"/>
  <c r="AH23" i="44"/>
  <c r="AH27" i="44"/>
  <c r="AH41" i="44"/>
  <c r="AH49" i="44"/>
  <c r="AH18" i="44" l="1"/>
  <c r="B5" i="41"/>
  <c r="AH9" i="44"/>
  <c r="B4" i="41"/>
  <c r="AH36" i="44"/>
  <c r="AH38" i="44"/>
  <c r="AH11" i="44"/>
  <c r="AH6" i="44"/>
  <c r="AH28" i="44"/>
  <c r="AH13" i="44"/>
  <c r="AH58" i="44"/>
  <c r="AH53" i="44"/>
  <c r="D53" i="78" l="1"/>
  <c r="V71" i="44" l="1"/>
  <c r="W71" i="44"/>
  <c r="V70" i="44"/>
  <c r="W70" i="44"/>
  <c r="D19" i="78" l="1"/>
  <c r="D47" i="78" l="1"/>
  <c r="D23" i="78" l="1"/>
  <c r="D66" i="78" l="1"/>
  <c r="D67" i="78"/>
  <c r="D7" i="78"/>
  <c r="D8" i="78"/>
  <c r="D70" i="78" l="1"/>
  <c r="D69" i="78"/>
  <c r="D68" i="78"/>
  <c r="D34" i="78"/>
  <c r="D33" i="78"/>
  <c r="D31" i="78"/>
  <c r="D30" i="78"/>
  <c r="D22" i="78" l="1"/>
  <c r="D26" i="78"/>
  <c r="D62" i="78" l="1"/>
  <c r="D61" i="78"/>
  <c r="D60" i="78"/>
  <c r="D56" i="78"/>
  <c r="D55" i="78"/>
  <c r="D52" i="78"/>
  <c r="D51" i="78"/>
  <c r="D49" i="78"/>
  <c r="D45" i="78"/>
  <c r="D44" i="78"/>
  <c r="D29" i="78"/>
  <c r="D28" i="78"/>
  <c r="D27" i="78"/>
  <c r="D21" i="78"/>
  <c r="D20" i="78"/>
  <c r="D18" i="78"/>
  <c r="D25" i="78"/>
  <c r="D12" i="78"/>
  <c r="D14" i="78"/>
  <c r="D13" i="78"/>
  <c r="A7" i="49" l="1"/>
  <c r="A8" i="49" s="1"/>
  <c r="A9" i="49" s="1"/>
  <c r="A10" i="49" s="1"/>
  <c r="A11" i="49" l="1"/>
  <c r="A12" i="49" s="1"/>
  <c r="A13" i="49" s="1"/>
  <c r="A14" i="49" s="1"/>
  <c r="A15" i="49" s="1"/>
  <c r="A16" i="49" s="1"/>
  <c r="A17" i="49" s="1"/>
  <c r="A18" i="49" s="1"/>
  <c r="A19" i="49" s="1"/>
  <c r="A20" i="49" s="1"/>
  <c r="A21" i="49" s="1"/>
  <c r="A22" i="49" s="1"/>
  <c r="A23" i="49" s="1"/>
  <c r="A24" i="49" s="1"/>
  <c r="A25" i="49" s="1"/>
  <c r="A31" i="49" s="1"/>
  <c r="A32" i="49" s="1"/>
  <c r="A33" i="49" s="1"/>
  <c r="A34" i="49" s="1"/>
  <c r="A35" i="49" s="1"/>
  <c r="A36" i="49" s="1"/>
  <c r="A37" i="49" s="1"/>
  <c r="A38" i="49" s="1"/>
  <c r="E5" i="44" l="1"/>
  <c r="AI5" i="44"/>
  <c r="E6" i="44"/>
  <c r="E7" i="44" s="1"/>
  <c r="E8" i="44" s="1"/>
  <c r="E9" i="44" s="1"/>
  <c r="E10" i="44" s="1"/>
  <c r="E11" i="44" s="1"/>
  <c r="E12" i="44" s="1"/>
  <c r="E13" i="44" s="1"/>
  <c r="E14" i="44" s="1"/>
  <c r="E15" i="44" s="1"/>
  <c r="E16" i="44" s="1"/>
  <c r="E17" i="44" s="1"/>
  <c r="E18" i="44" s="1"/>
  <c r="E19" i="44" s="1"/>
  <c r="E20" i="44" s="1"/>
  <c r="E21" i="44" s="1"/>
  <c r="E22" i="44" s="1"/>
  <c r="E23" i="44" s="1"/>
  <c r="E24" i="44" s="1"/>
  <c r="E25" i="44" s="1"/>
  <c r="E26" i="44" s="1"/>
  <c r="E27" i="44" s="1"/>
  <c r="E28" i="44" s="1"/>
  <c r="E29" i="44" s="1"/>
  <c r="E30" i="44" s="1"/>
  <c r="E31" i="44" s="1"/>
  <c r="E32" i="44" s="1"/>
  <c r="E33" i="44" s="1"/>
  <c r="E34" i="44" s="1"/>
  <c r="E35" i="44" s="1"/>
  <c r="E36" i="44" s="1"/>
  <c r="E37" i="44" s="1"/>
  <c r="E38" i="44" s="1"/>
  <c r="E39" i="44" s="1"/>
  <c r="E40" i="44" s="1"/>
  <c r="E41" i="44" s="1"/>
  <c r="E42" i="44" s="1"/>
  <c r="E43" i="44" s="1"/>
  <c r="E44" i="44" s="1"/>
  <c r="E45" i="44" s="1"/>
  <c r="E46" i="44" s="1"/>
  <c r="E47" i="44" s="1"/>
  <c r="E48" i="44" s="1"/>
  <c r="E49" i="44" s="1"/>
  <c r="E50" i="44" s="1"/>
  <c r="E51" i="44" s="1"/>
  <c r="E52" i="44" s="1"/>
  <c r="E53" i="44" s="1"/>
  <c r="E54" i="44" s="1"/>
  <c r="E55" i="44" s="1"/>
  <c r="E56" i="44" s="1"/>
  <c r="E57" i="44" s="1"/>
  <c r="E58" i="44" s="1"/>
  <c r="E59" i="44" s="1"/>
  <c r="AI6" i="44"/>
  <c r="AI7" i="44" s="1"/>
  <c r="AI8" i="44" s="1"/>
  <c r="AI9" i="44" s="1"/>
  <c r="AI10" i="44" s="1"/>
  <c r="AI11" i="44" s="1"/>
  <c r="AI12" i="44" s="1"/>
  <c r="AI13" i="44" s="1"/>
  <c r="AI14" i="44" s="1"/>
  <c r="AI15" i="44" s="1"/>
  <c r="AI16" i="44" s="1"/>
  <c r="AI17" i="44" s="1"/>
  <c r="AI18" i="44" s="1"/>
  <c r="AI19" i="44" s="1"/>
  <c r="AI20" i="44" s="1"/>
  <c r="AI21" i="44" s="1"/>
  <c r="AI22" i="44" s="1"/>
  <c r="AI23" i="44" s="1"/>
  <c r="AI24" i="44" s="1"/>
  <c r="AI25" i="44" s="1"/>
  <c r="AI26" i="44" s="1"/>
  <c r="AI27" i="44" s="1"/>
  <c r="AI28" i="44" s="1"/>
  <c r="AI29" i="44" s="1"/>
  <c r="AI30" i="44" s="1"/>
  <c r="AI31" i="44" s="1"/>
  <c r="AI32" i="44" s="1"/>
  <c r="AI33" i="44" s="1"/>
  <c r="AI34" i="44" s="1"/>
  <c r="AI35" i="44" s="1"/>
  <c r="AI36" i="44" s="1"/>
  <c r="AI37" i="44" s="1"/>
  <c r="AI38" i="44" s="1"/>
  <c r="AI39" i="44" s="1"/>
  <c r="AI40" i="44" s="1"/>
  <c r="AI41" i="44" s="1"/>
  <c r="AI42" i="44" s="1"/>
  <c r="AI43" i="44" s="1"/>
  <c r="AI44" i="44" s="1"/>
  <c r="AI45" i="44" s="1"/>
  <c r="AI46" i="44" s="1"/>
  <c r="AI47" i="44" s="1"/>
  <c r="AI48" i="44" s="1"/>
  <c r="AI49" i="44" s="1"/>
  <c r="AI50" i="44" s="1"/>
  <c r="AI51" i="44" s="1"/>
  <c r="AI52" i="44" s="1"/>
  <c r="AI53" i="44" s="1"/>
  <c r="AI54" i="44" s="1"/>
  <c r="AI55" i="44" s="1"/>
  <c r="AI56" i="44" s="1"/>
  <c r="AI57" i="44" s="1"/>
  <c r="AI58" i="44" s="1"/>
  <c r="AI59" i="44" s="1"/>
  <c r="F67" i="44"/>
  <c r="G67" i="44"/>
  <c r="H67" i="44"/>
  <c r="I67" i="44"/>
  <c r="J67" i="44"/>
  <c r="K67" i="44"/>
  <c r="L67" i="44"/>
  <c r="M67" i="44"/>
  <c r="N67" i="44"/>
  <c r="P67" i="44"/>
  <c r="Q67" i="44"/>
  <c r="R67" i="44"/>
  <c r="S67" i="44"/>
  <c r="T67" i="44"/>
  <c r="U67" i="44"/>
  <c r="V67" i="44"/>
  <c r="W67" i="44"/>
  <c r="X67" i="44"/>
  <c r="Y67" i="44"/>
  <c r="Z67" i="44"/>
  <c r="AA67" i="44"/>
  <c r="AB67" i="44"/>
  <c r="AD67" i="44"/>
  <c r="AF67" i="44"/>
  <c r="AG67" i="44"/>
  <c r="G68" i="44"/>
  <c r="L68" i="44"/>
  <c r="M68" i="44"/>
  <c r="W68" i="44"/>
  <c r="Y68" i="44"/>
  <c r="AD68" i="44"/>
  <c r="G69" i="44"/>
  <c r="L69" i="44"/>
  <c r="W69" i="44"/>
  <c r="Y69" i="44"/>
  <c r="AD69" i="44"/>
  <c r="K68" i="44" l="1"/>
  <c r="K69" i="44"/>
  <c r="V68" i="44"/>
  <c r="S68" i="44" l="1"/>
  <c r="S69" i="44"/>
  <c r="I68" i="44"/>
  <c r="I69" i="44"/>
  <c r="H68" i="44"/>
  <c r="H69" i="44"/>
  <c r="AG68" i="44"/>
  <c r="M69" i="44" l="1"/>
  <c r="M71" i="44" l="1"/>
  <c r="M70" i="44"/>
  <c r="T68" i="44" l="1"/>
  <c r="R68" i="44"/>
  <c r="T69" i="44"/>
  <c r="R69" i="44"/>
  <c r="AC67" i="44" l="1"/>
  <c r="O67" i="44" l="1"/>
  <c r="N71" i="44" l="1"/>
  <c r="N70" i="44"/>
  <c r="N69" i="44" l="1"/>
  <c r="N68" i="44"/>
  <c r="U68" i="44" l="1"/>
  <c r="U69" i="44"/>
  <c r="F69" i="44" l="1"/>
  <c r="F68" i="44"/>
  <c r="J69" i="44"/>
  <c r="J68" i="44"/>
  <c r="G71" i="44" l="1"/>
  <c r="O68" i="44"/>
  <c r="O69" i="44"/>
  <c r="G70" i="44"/>
  <c r="P68" i="44" l="1"/>
  <c r="P69" i="44"/>
  <c r="AG69" i="44" l="1"/>
  <c r="AB68" i="44" l="1"/>
  <c r="AB69" i="44"/>
  <c r="L71" i="44"/>
  <c r="L70" i="44" l="1"/>
  <c r="P71" i="44" l="1"/>
  <c r="P70" i="44" l="1"/>
  <c r="Z68" i="44" l="1"/>
  <c r="Z69" i="44" l="1"/>
  <c r="AF71" i="44" l="1"/>
  <c r="AF70" i="44"/>
  <c r="T71" i="44" l="1"/>
  <c r="T70" i="44"/>
  <c r="AF68" i="44" l="1"/>
  <c r="AA70" i="44" l="1"/>
  <c r="AA71" i="44" l="1"/>
  <c r="AM58" i="44" l="1"/>
  <c r="AE67" i="44" l="1"/>
  <c r="AH67" i="44" l="1"/>
  <c r="AM53" i="44"/>
  <c r="V69" i="44" l="1"/>
  <c r="AF69" i="44"/>
  <c r="F71" i="44"/>
  <c r="I71" i="44"/>
  <c r="K71" i="44"/>
  <c r="R71" i="44"/>
  <c r="S71" i="44"/>
  <c r="H71" i="44"/>
  <c r="I70" i="44" l="1"/>
  <c r="S70" i="44"/>
  <c r="R70" i="44"/>
  <c r="H70" i="44"/>
  <c r="K70" i="44"/>
  <c r="F70" i="44"/>
  <c r="J71" i="44" l="1"/>
  <c r="J70" i="44" l="1"/>
  <c r="AE34" i="44" l="1"/>
  <c r="AH34" i="44" s="1"/>
  <c r="AE40" i="44" l="1"/>
  <c r="X19" i="44" l="1"/>
  <c r="AE29" i="44" l="1"/>
  <c r="AH29" i="44" s="1"/>
  <c r="O19" i="44" l="1"/>
  <c r="AC19" i="44" l="1"/>
  <c r="AA16" i="44" l="1"/>
  <c r="AB16" i="44" l="1"/>
  <c r="AG19" i="44" l="1"/>
  <c r="AE31" i="44" l="1"/>
  <c r="AH31" i="44" s="1"/>
  <c r="AE35" i="44" l="1"/>
  <c r="AH35" i="44" s="1"/>
  <c r="AM35" i="44" s="1"/>
  <c r="AE59" i="44" l="1"/>
  <c r="AE68" i="44" s="1"/>
  <c r="Y15" i="44" l="1"/>
  <c r="AH15" i="44" s="1"/>
  <c r="AE24" i="44" l="1"/>
  <c r="AH24" i="44" s="1"/>
  <c r="AE25" i="44" l="1"/>
  <c r="AH25" i="44" s="1"/>
  <c r="AE21" i="44" l="1"/>
  <c r="AH21" i="44" s="1"/>
  <c r="Q19" i="44"/>
  <c r="AE37" i="44" l="1"/>
  <c r="AE69" i="44" s="1"/>
  <c r="AE26" i="44"/>
  <c r="AH26" i="44" s="1"/>
  <c r="AE30" i="44" l="1"/>
  <c r="AH30" i="44" s="1"/>
  <c r="AM30" i="44" s="1"/>
  <c r="AC16" i="44" l="1"/>
  <c r="U19" i="44" l="1"/>
  <c r="AH19" i="44" s="1"/>
  <c r="Z16" i="44"/>
  <c r="AH16" i="44" s="1"/>
  <c r="AA20" i="44" l="1"/>
  <c r="Z20" i="44"/>
  <c r="Q20" i="44"/>
  <c r="AC59" i="44"/>
  <c r="U20" i="44"/>
  <c r="X20" i="44"/>
  <c r="F40" i="49" l="1"/>
  <c r="AG20" i="44"/>
  <c r="AC37" i="44"/>
  <c r="AB20" i="44"/>
  <c r="AC40" i="44"/>
  <c r="AA40" i="44" l="1"/>
  <c r="AE10" i="44"/>
  <c r="AC69" i="44"/>
  <c r="Y20" i="44"/>
  <c r="AD20" i="44"/>
  <c r="O20" i="44"/>
  <c r="AC68" i="44"/>
  <c r="AD14" i="44"/>
  <c r="AH14" i="44" s="1"/>
  <c r="AE8" i="44"/>
  <c r="AA37" i="44" l="1"/>
  <c r="AA69" i="44" s="1"/>
  <c r="D40" i="49"/>
  <c r="E40" i="49"/>
  <c r="Y10" i="44"/>
  <c r="AE5" i="44"/>
  <c r="AA59" i="44"/>
  <c r="AA68" i="44" s="1"/>
  <c r="AE7" i="44" l="1"/>
  <c r="AE71" i="44" s="1"/>
  <c r="AD10" i="44"/>
  <c r="B9" i="41" s="1"/>
  <c r="AG10" i="44"/>
  <c r="B10" i="41" s="1"/>
  <c r="AB10" i="44"/>
  <c r="Y7" i="44"/>
  <c r="Y71" i="44" s="1"/>
  <c r="AG7" i="44" l="1"/>
  <c r="AG71" i="44" s="1"/>
  <c r="Y4" i="44"/>
  <c r="AE70" i="44"/>
  <c r="AD7" i="44"/>
  <c r="AD71" i="44" s="1"/>
  <c r="AD5" i="44" l="1"/>
  <c r="AD70" i="44" s="1"/>
  <c r="Y70" i="44"/>
  <c r="AC4" i="44"/>
  <c r="C40" i="49"/>
  <c r="Z10" i="44"/>
  <c r="AB7" i="44"/>
  <c r="AB71" i="44" s="1"/>
  <c r="AG4" i="44"/>
  <c r="AG70" i="44" s="1"/>
  <c r="Z7" i="44" l="1"/>
  <c r="Z71" i="44" s="1"/>
  <c r="AB4" i="44"/>
  <c r="AB70" i="44" s="1"/>
  <c r="Z4" i="44" l="1"/>
  <c r="Z70" i="44" l="1"/>
  <c r="AH4" i="44"/>
  <c r="AC20" i="44" l="1"/>
  <c r="AH20" i="44" s="1"/>
  <c r="AM20" i="44" s="1"/>
  <c r="O10" i="44"/>
  <c r="O8" i="44" l="1"/>
  <c r="AC10" i="44"/>
  <c r="B8" i="41" s="1"/>
  <c r="AC8" i="44" l="1"/>
  <c r="AC5" i="44"/>
  <c r="O7" i="44"/>
  <c r="B40" i="49"/>
  <c r="O5" i="44" l="1"/>
  <c r="O71" i="44"/>
  <c r="AC7" i="44"/>
  <c r="AC71" i="44" s="1"/>
  <c r="O70" i="44" l="1"/>
  <c r="AC70" i="44"/>
  <c r="Q59" i="44" l="1"/>
  <c r="Q40" i="44" l="1"/>
  <c r="Q37" i="44" l="1"/>
  <c r="Q69" i="44" s="1"/>
  <c r="Q68" i="44"/>
  <c r="U10" i="44" l="1"/>
  <c r="Q10" i="44"/>
  <c r="U8" i="44"/>
  <c r="B6" i="41" l="1"/>
  <c r="Q8" i="44"/>
  <c r="U7" i="44" l="1"/>
  <c r="U71" i="44" s="1"/>
  <c r="Q7" i="44"/>
  <c r="Q71" i="44" l="1"/>
  <c r="Q5" i="44"/>
  <c r="U5" i="44"/>
  <c r="U70" i="44" s="1"/>
  <c r="Q70" i="44" l="1"/>
  <c r="X59" i="44" l="1"/>
  <c r="X40" i="44" l="1"/>
  <c r="X68" i="44" s="1"/>
  <c r="AH59" i="44"/>
  <c r="X37" i="44" l="1"/>
  <c r="AH37" i="44" s="1"/>
  <c r="AM37" i="44" s="1"/>
  <c r="AH40" i="44"/>
  <c r="X10" i="44" l="1"/>
  <c r="X69" i="44"/>
  <c r="AH68" i="44"/>
  <c r="AM40" i="44"/>
  <c r="AH69" i="44"/>
  <c r="X8" i="44" l="1"/>
  <c r="AH8" i="44" s="1"/>
  <c r="B7" i="41"/>
  <c r="B3" i="41" s="1"/>
  <c r="AH10" i="44"/>
  <c r="X7" i="44" l="1"/>
  <c r="A15" i="41"/>
  <c r="AM10" i="44"/>
  <c r="X71" i="44" l="1"/>
  <c r="AH7" i="44"/>
  <c r="X5" i="44"/>
  <c r="X70" i="44" l="1"/>
  <c r="AH5" i="44"/>
  <c r="AH70" i="44" s="1"/>
  <c r="AM7" i="44"/>
  <c r="AH71" i="44"/>
</calcChain>
</file>

<file path=xl/sharedStrings.xml><?xml version="1.0" encoding="utf-8"?>
<sst xmlns="http://schemas.openxmlformats.org/spreadsheetml/2006/main" count="5577" uniqueCount="960">
  <si>
    <t>Insgesamt</t>
  </si>
  <si>
    <t>Erneuerbare Energieträger</t>
  </si>
  <si>
    <t>Gase</t>
  </si>
  <si>
    <t>Braunkohlen</t>
  </si>
  <si>
    <t>Steinkohlen</t>
  </si>
  <si>
    <t>%</t>
  </si>
  <si>
    <t>Verbrauch</t>
  </si>
  <si>
    <t>Energieträger</t>
  </si>
  <si>
    <t>Bayern</t>
  </si>
  <si>
    <t>PEV</t>
  </si>
  <si>
    <t>Verkehr</t>
  </si>
  <si>
    <t>davon</t>
  </si>
  <si>
    <t>= Endenergieverbrauch</t>
  </si>
  <si>
    <t>./. Eigenverbrauch der Energiewirtschaft</t>
  </si>
  <si>
    <t>./. Leitungsverluste und Bewertungsdifferenzen</t>
  </si>
  <si>
    <r>
      <t xml:space="preserve">Gesamt-Energieangebot  </t>
    </r>
    <r>
      <rPr>
        <sz val="11"/>
        <rFont val="Times New Roman"/>
        <family val="1"/>
      </rPr>
      <t>(lfd. Nr. 4 + 7)</t>
    </r>
  </si>
  <si>
    <t>Primärenergieverbrauch</t>
  </si>
  <si>
    <t>TJ</t>
  </si>
  <si>
    <t>Erdgas</t>
  </si>
  <si>
    <t>Sonstige Energieträger</t>
  </si>
  <si>
    <t>Sonstige</t>
  </si>
  <si>
    <t>Abfälle</t>
  </si>
  <si>
    <t>Wasserkraft</t>
  </si>
  <si>
    <t>Erdöl (roh)</t>
  </si>
  <si>
    <t xml:space="preserve">Inländische Gewinnung </t>
  </si>
  <si>
    <t>Biogene Abfälle</t>
  </si>
  <si>
    <t>Biotreibstoffe</t>
  </si>
  <si>
    <t>Biomasse</t>
  </si>
  <si>
    <t>Klärgas</t>
  </si>
  <si>
    <t>Brennholz</t>
  </si>
  <si>
    <t>.</t>
  </si>
  <si>
    <t>Kernenergie</t>
  </si>
  <si>
    <t xml:space="preserve">.  </t>
  </si>
  <si>
    <t>Nichtenergetischer Verbrauch</t>
  </si>
  <si>
    <t>Endenergieverbrauch</t>
  </si>
  <si>
    <t>Strom</t>
  </si>
  <si>
    <t>Kohlen</t>
  </si>
  <si>
    <t>Fernwärme</t>
  </si>
  <si>
    <t>Binnenschifffahrt</t>
  </si>
  <si>
    <t>Luftverkehr</t>
  </si>
  <si>
    <t>Straßenverkehr</t>
  </si>
  <si>
    <t>Schienenverkehr</t>
  </si>
  <si>
    <t>Fackelverluste</t>
  </si>
  <si>
    <t>Sonstige Energieerzeuger</t>
  </si>
  <si>
    <t>Raffinerien</t>
  </si>
  <si>
    <t>Erdöl- und Erdgasgewinnung</t>
  </si>
  <si>
    <t>Umwandlungseinsatz insgesamt</t>
  </si>
  <si>
    <t>Heizwerke (nur Wärme)</t>
  </si>
  <si>
    <t>Industriewärmekraftwerke (nur Strom)</t>
  </si>
  <si>
    <t>Durch</t>
  </si>
  <si>
    <t>Haushalte</t>
  </si>
  <si>
    <t>Nutzbare Gasabgabe</t>
  </si>
  <si>
    <t>Verluste, Bewertungsdifferenzen</t>
  </si>
  <si>
    <t xml:space="preserve">x  </t>
  </si>
  <si>
    <t>Sonstige Gase</t>
  </si>
  <si>
    <t>Inländische Gewinnung</t>
  </si>
  <si>
    <t>Veränderung</t>
  </si>
  <si>
    <t>Statistische Differenzen</t>
  </si>
  <si>
    <t>darunter</t>
  </si>
  <si>
    <t>Eigenverbrauch der Raffinerien</t>
  </si>
  <si>
    <t>Bruttoaufkommen</t>
  </si>
  <si>
    <t>Andere Mineralölprodukte</t>
  </si>
  <si>
    <t>Petrolkoks</t>
  </si>
  <si>
    <t>Flüssiggas</t>
  </si>
  <si>
    <t>Raffineriegas</t>
  </si>
  <si>
    <t>Rohbenzin</t>
  </si>
  <si>
    <t>Raffinerieeinsatz</t>
  </si>
  <si>
    <t>Bruttoverbrauch</t>
  </si>
  <si>
    <t>Heizöl</t>
  </si>
  <si>
    <t>Nettoverbrauch</t>
  </si>
  <si>
    <t>Energetischer Verbrauch</t>
  </si>
  <si>
    <t xml:space="preserve">Gesamtaufkommen </t>
  </si>
  <si>
    <t>Bestandsveränderung</t>
  </si>
  <si>
    <t>Eigenverbrauch der Kraftwerke, Heizwerke und</t>
  </si>
  <si>
    <t>Leitungsverluste, Bewertungsdifferenzen</t>
  </si>
  <si>
    <t>B) Verbrauch</t>
  </si>
  <si>
    <t>Austauschsaldo</t>
  </si>
  <si>
    <t>Inländische Erzeugung</t>
  </si>
  <si>
    <t>A) Aufkommen</t>
  </si>
  <si>
    <t>Mio kWh</t>
  </si>
  <si>
    <t>Öffentliche Kraftwerke</t>
  </si>
  <si>
    <t>…</t>
  </si>
  <si>
    <t>g</t>
  </si>
  <si>
    <t>Mio t</t>
  </si>
  <si>
    <t>Photovoltaik</t>
  </si>
  <si>
    <t>Windkraft</t>
  </si>
  <si>
    <t>Mineralölprodukte</t>
  </si>
  <si>
    <t>Energieangebot nach Umwandlungsbilanz</t>
  </si>
  <si>
    <t>Nutzbarer Ausstoß</t>
  </si>
  <si>
    <t>Umwandlungsausstoß</t>
  </si>
  <si>
    <t>Umwandlungseinsatz</t>
  </si>
  <si>
    <t>Lieferungen</t>
  </si>
  <si>
    <t>Aufkommen</t>
  </si>
  <si>
    <t>Bestandsentnahmen</t>
  </si>
  <si>
    <t>Bezüge</t>
  </si>
  <si>
    <t>Fackel- und Leitungsverluste</t>
  </si>
  <si>
    <t>Kraftwerke, Heizwerke</t>
  </si>
  <si>
    <t>Fahrzeugbau</t>
  </si>
  <si>
    <t>Herstellung v. elektrischen Ausrüstungen</t>
  </si>
  <si>
    <t>Maschinenbau</t>
  </si>
  <si>
    <t>Herstellung v. Metallerzeugnissen</t>
  </si>
  <si>
    <t>Metallerzeugung und -bearbeitung</t>
  </si>
  <si>
    <t>Verarbeitung v. Steinen und Erden</t>
  </si>
  <si>
    <t>Herstellung von Gummi- u. Kunststoffwaren</t>
  </si>
  <si>
    <t>Chemische Industrie</t>
  </si>
  <si>
    <t xml:space="preserve">  Insgesamt</t>
  </si>
  <si>
    <t>Papier- und Druckgewerbe</t>
  </si>
  <si>
    <t>Textil- und Bekleidungsgewerbe</t>
  </si>
  <si>
    <t xml:space="preserve">  Sonstige Verbraucher</t>
  </si>
  <si>
    <t>Ernährungsgewerbe und Tabakverarbeitung</t>
  </si>
  <si>
    <t xml:space="preserve">  Haushalte</t>
  </si>
  <si>
    <t>Nutzbarer Verbrauch</t>
  </si>
  <si>
    <t>Leitungsverluste</t>
  </si>
  <si>
    <t>Austauschsaldo insgesamt</t>
  </si>
  <si>
    <t>Einspeisung in das öffentliche Netz</t>
  </si>
  <si>
    <t>Verbrauch für Pumpspeicher</t>
  </si>
  <si>
    <t>Eigenverbrauch der Kraftwerke</t>
  </si>
  <si>
    <t xml:space="preserve">     Bruttoerzeugung</t>
  </si>
  <si>
    <t>kraftwerke</t>
  </si>
  <si>
    <t>Wärme-</t>
  </si>
  <si>
    <t>Wasser-</t>
  </si>
  <si>
    <t>Sonstige Stromerzeuger</t>
  </si>
  <si>
    <t>Kraftwerke</t>
  </si>
  <si>
    <t>nachrichtlich:</t>
  </si>
  <si>
    <t>Kursive Angaben nachrichtlich</t>
  </si>
  <si>
    <t>kWh</t>
  </si>
  <si>
    <t>kg</t>
  </si>
  <si>
    <t>Rapsölmethylester (Biodiesel)</t>
  </si>
  <si>
    <t>m³</t>
  </si>
  <si>
    <t>Klärgas, Deponiegas, Biogas (Methangasanteil)</t>
  </si>
  <si>
    <t>Brenntorf</t>
  </si>
  <si>
    <t>Grubengas</t>
  </si>
  <si>
    <t>Erdölgas</t>
  </si>
  <si>
    <t>Kokereigas, Stadtgas</t>
  </si>
  <si>
    <t>Heizöl, schwer</t>
  </si>
  <si>
    <t>Heizöl, leicht</t>
  </si>
  <si>
    <t>Staub- und Trockenkohlen</t>
  </si>
  <si>
    <t>Braunkohlenkoks</t>
  </si>
  <si>
    <t>Andere Kohlenwertstoffe</t>
  </si>
  <si>
    <t>Pech</t>
  </si>
  <si>
    <t>Rohteer</t>
  </si>
  <si>
    <t>Rohbenzol</t>
  </si>
  <si>
    <t>Andere Steinkohlenprodukte</t>
  </si>
  <si>
    <t>Steinkohlenbriketts</t>
  </si>
  <si>
    <t>Steinkohlenkoks</t>
  </si>
  <si>
    <t>SKE-Faktor</t>
  </si>
  <si>
    <t>1) Alle Angaben in Prozent.</t>
  </si>
  <si>
    <t>2) Durch die Aufsummierung von Einzelangaben können sich Rundungsdifferenzen ergeben.</t>
  </si>
  <si>
    <t>Inland</t>
  </si>
  <si>
    <t>Gewinnung im</t>
  </si>
  <si>
    <t>Bestands-</t>
  </si>
  <si>
    <t>entnahmen</t>
  </si>
  <si>
    <t>aufstockungen</t>
  </si>
  <si>
    <t>Abgabe</t>
  </si>
  <si>
    <t>Unveränderte</t>
  </si>
  <si>
    <t>Verluste bei</t>
  </si>
  <si>
    <t>Umwandlung</t>
  </si>
  <si>
    <t>Verbrauch im</t>
  </si>
  <si>
    <t>Energiesektor</t>
  </si>
  <si>
    <t>Nichtenerg.</t>
  </si>
  <si>
    <t>Haushalte und</t>
  </si>
  <si>
    <t>4) Darunter Gewerbe, Handel, Dienstleistungen.</t>
  </si>
  <si>
    <t>Stromaustauschsaldo</t>
  </si>
  <si>
    <t>3) Einschl. Bergbau und Gewinnung von Steinen und Erden.</t>
  </si>
  <si>
    <r>
      <t>Sonstige Energieträger</t>
    </r>
    <r>
      <rPr>
        <vertAlign val="superscript"/>
        <sz val="11"/>
        <rFont val="Times New Roman"/>
        <family val="1"/>
      </rPr>
      <t>2)</t>
    </r>
  </si>
  <si>
    <r>
      <t>Gewerbe</t>
    </r>
    <r>
      <rPr>
        <vertAlign val="superscript"/>
        <sz val="11"/>
        <rFont val="Times New Roman"/>
        <family val="1"/>
      </rPr>
      <t>3)</t>
    </r>
  </si>
  <si>
    <r>
      <t>übr. Verbr.</t>
    </r>
    <r>
      <rPr>
        <vertAlign val="superscript"/>
        <sz val="11"/>
        <rFont val="Times New Roman"/>
        <family val="1"/>
      </rPr>
      <t>4)</t>
    </r>
  </si>
  <si>
    <t>Verarb.</t>
  </si>
  <si>
    <t>____________________</t>
  </si>
  <si>
    <t>PJ / Mrd. € bzw. MJ / €</t>
  </si>
  <si>
    <t>Mill. € / PJ bzw. € / GJ</t>
  </si>
  <si>
    <r>
      <t>Energieproduktivität</t>
    </r>
    <r>
      <rPr>
        <i/>
        <vertAlign val="superscript"/>
        <sz val="10"/>
        <color theme="1"/>
        <rFont val="Arial"/>
        <family val="2"/>
      </rPr>
      <t>2)</t>
    </r>
  </si>
  <si>
    <r>
      <t>Energieintensität</t>
    </r>
    <r>
      <rPr>
        <i/>
        <vertAlign val="superscript"/>
        <sz val="10"/>
        <color theme="1"/>
        <rFont val="Arial"/>
        <family val="2"/>
      </rPr>
      <t>2)</t>
    </r>
  </si>
  <si>
    <t>1) Jeweils Speichersaldo.</t>
  </si>
  <si>
    <r>
      <t>Verbrauch Verarbeitendes Gewerbe</t>
    </r>
    <r>
      <rPr>
        <vertAlign val="superscript"/>
        <sz val="10"/>
        <rFont val="Arial"/>
        <family val="2"/>
      </rPr>
      <t>3)</t>
    </r>
  </si>
  <si>
    <r>
      <t xml:space="preserve">  Verkehr</t>
    </r>
    <r>
      <rPr>
        <vertAlign val="superscript"/>
        <sz val="10"/>
        <rFont val="Arial"/>
        <family val="2"/>
      </rPr>
      <t>2)</t>
    </r>
  </si>
  <si>
    <t>dav. nichtenergetischer Verbrauch</t>
  </si>
  <si>
    <r>
      <rPr>
        <sz val="11"/>
        <color theme="0"/>
        <rFont val="Times New Roman"/>
        <family val="1"/>
      </rPr>
      <t xml:space="preserve">dav. </t>
    </r>
    <r>
      <rPr>
        <sz val="11"/>
        <rFont val="Times New Roman"/>
        <family val="1"/>
      </rPr>
      <t>energetischer Verbrauch</t>
    </r>
  </si>
  <si>
    <r>
      <rPr>
        <sz val="11"/>
        <color theme="0"/>
        <rFont val="Times New Roman"/>
        <family val="1"/>
      </rPr>
      <t xml:space="preserve">dav. </t>
    </r>
    <r>
      <rPr>
        <sz val="11"/>
        <rFont val="Times New Roman"/>
        <family val="1"/>
      </rPr>
      <t>./. unverändert dem Verbrauch zugeführt</t>
    </r>
  </si>
  <si>
    <r>
      <rPr>
        <sz val="11"/>
        <color theme="0"/>
        <rFont val="Times New Roman"/>
        <family val="1"/>
      </rPr>
      <t>dav.</t>
    </r>
    <r>
      <rPr>
        <sz val="11"/>
        <rFont val="Times New Roman"/>
        <family val="1"/>
      </rPr>
      <t xml:space="preserve"> </t>
    </r>
    <r>
      <rPr>
        <b/>
        <sz val="11"/>
        <rFont val="Times New Roman"/>
        <family val="1"/>
      </rPr>
      <t>= zur Umwandlung eingesetzte Energie</t>
    </r>
  </si>
  <si>
    <r>
      <rPr>
        <sz val="11"/>
        <color theme="0"/>
        <rFont val="Times New Roman"/>
        <family val="1"/>
      </rPr>
      <t>dav.</t>
    </r>
    <r>
      <rPr>
        <sz val="11"/>
        <rFont val="Times New Roman"/>
        <family val="1"/>
      </rPr>
      <t xml:space="preserve"> ./. Verluste im Umwandlungsprozess</t>
    </r>
  </si>
  <si>
    <r>
      <rPr>
        <sz val="11"/>
        <color theme="0"/>
        <rFont val="Times New Roman"/>
        <family val="1"/>
      </rPr>
      <t xml:space="preserve">dav. </t>
    </r>
    <r>
      <rPr>
        <b/>
        <sz val="11"/>
        <rFont val="Times New Roman"/>
        <family val="1"/>
      </rPr>
      <t>= Umwandlungsausstoß</t>
    </r>
  </si>
  <si>
    <r>
      <rPr>
        <sz val="11"/>
        <color theme="0"/>
        <rFont val="Times New Roman"/>
        <family val="1"/>
      </rPr>
      <t xml:space="preserve">dav. </t>
    </r>
    <r>
      <rPr>
        <sz val="11"/>
        <rFont val="Times New Roman"/>
        <family val="1"/>
      </rPr>
      <t>Verkehr</t>
    </r>
  </si>
  <si>
    <r>
      <t>dav. Verarbeitendes Gewerbe</t>
    </r>
    <r>
      <rPr>
        <vertAlign val="superscript"/>
        <sz val="11"/>
        <rFont val="Times New Roman"/>
        <family val="1"/>
      </rPr>
      <t>1)</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</si>
  <si>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2)</t>
    </r>
  </si>
  <si>
    <t>1) Einschl. Bergbau und Gewinnung von Steinen und Erden.</t>
  </si>
  <si>
    <t>2) Einschl. Flüssiggas und Raffineriegas.</t>
  </si>
  <si>
    <t>dav. Steinkohlen</t>
  </si>
  <si>
    <r>
      <rPr>
        <sz val="11"/>
        <color theme="0"/>
        <rFont val="Times New Roman"/>
        <family val="1"/>
      </rPr>
      <t xml:space="preserve">dav. </t>
    </r>
    <r>
      <rPr>
        <sz val="11"/>
        <rFont val="Times New Roman"/>
        <family val="1"/>
      </rPr>
      <t>Braunkohlen</t>
    </r>
  </si>
  <si>
    <r>
      <rPr>
        <sz val="11"/>
        <color theme="0"/>
        <rFont val="Times New Roman"/>
        <family val="1"/>
      </rPr>
      <t>dav.</t>
    </r>
    <r>
      <rPr>
        <sz val="11"/>
        <rFont val="Times New Roman"/>
        <family val="1"/>
      </rPr>
      <t xml:space="preserve"> Erdöl (roh)</t>
    </r>
  </si>
  <si>
    <r>
      <rPr>
        <sz val="11"/>
        <color theme="0"/>
        <rFont val="Times New Roman"/>
        <family val="1"/>
      </rPr>
      <t xml:space="preserve">dav. </t>
    </r>
    <r>
      <rPr>
        <sz val="11"/>
        <rFont val="Times New Roman"/>
        <family val="1"/>
      </rPr>
      <t>Erdgas</t>
    </r>
  </si>
  <si>
    <r>
      <rPr>
        <sz val="11"/>
        <color theme="0"/>
        <rFont val="Times New Roman"/>
        <family val="1"/>
      </rPr>
      <t xml:space="preserve">dav. </t>
    </r>
    <r>
      <rPr>
        <sz val="11"/>
        <rFont val="Times New Roman"/>
        <family val="1"/>
      </rPr>
      <t>Erneuerbare Energieträger</t>
    </r>
  </si>
  <si>
    <r>
      <rPr>
        <sz val="11"/>
        <color theme="0"/>
        <rFont val="Times New Roman"/>
        <family val="1"/>
      </rPr>
      <t xml:space="preserve">dav. </t>
    </r>
    <r>
      <rPr>
        <sz val="11"/>
        <rFont val="Times New Roman"/>
        <family val="1"/>
      </rPr>
      <t>Sonstige Energieträger</t>
    </r>
  </si>
  <si>
    <r>
      <t>Austauschsaldo</t>
    </r>
    <r>
      <rPr>
        <b/>
        <vertAlign val="superscript"/>
        <sz val="11"/>
        <rFont val="Times New Roman"/>
        <family val="1"/>
      </rPr>
      <t>1)</t>
    </r>
  </si>
  <si>
    <r>
      <t>Mineralöle und Mineralölprodukte</t>
    </r>
    <r>
      <rPr>
        <vertAlign val="superscript"/>
        <sz val="11"/>
        <rFont val="Times New Roman"/>
        <family val="1"/>
      </rPr>
      <t>1)</t>
    </r>
  </si>
  <si>
    <r>
      <rPr>
        <sz val="11"/>
        <color theme="0"/>
        <rFont val="Times New Roman"/>
        <family val="1"/>
      </rPr>
      <t>dav.</t>
    </r>
    <r>
      <rPr>
        <sz val="11"/>
        <rFont val="Times New Roman"/>
        <family val="1"/>
      </rPr>
      <t xml:space="preserve"> Mineralöle und Mineralölprodukte</t>
    </r>
    <r>
      <rPr>
        <vertAlign val="superscript"/>
        <sz val="11"/>
        <rFont val="Times New Roman"/>
        <family val="1"/>
      </rPr>
      <t>2)</t>
    </r>
  </si>
  <si>
    <r>
      <rPr>
        <sz val="11"/>
        <color theme="0"/>
        <rFont val="Times New Roman"/>
        <family val="1"/>
      </rPr>
      <t xml:space="preserve">dav. </t>
    </r>
    <r>
      <rPr>
        <sz val="11"/>
        <rFont val="Times New Roman"/>
        <family val="1"/>
      </rPr>
      <t>Kernenergie</t>
    </r>
  </si>
  <si>
    <r>
      <rPr>
        <sz val="11"/>
        <color theme="0"/>
        <rFont val="Times New Roman"/>
        <family val="1"/>
      </rPr>
      <t xml:space="preserve">dav. </t>
    </r>
    <r>
      <rPr>
        <sz val="11"/>
        <rFont val="Times New Roman"/>
        <family val="1"/>
      </rPr>
      <t>Strom</t>
    </r>
  </si>
  <si>
    <r>
      <t>dav.</t>
    </r>
    <r>
      <rPr>
        <sz val="11"/>
        <rFont val="Times New Roman"/>
        <family val="1"/>
      </rPr>
      <t xml:space="preserve"> Fernwärme</t>
    </r>
  </si>
  <si>
    <t>Bestandsveränderungen</t>
  </si>
  <si>
    <t>Gelbe Farbe = Sekundäre Geheimhaltung</t>
  </si>
  <si>
    <t>Rosa Farbe = Dominanzregel</t>
  </si>
  <si>
    <t>Rote Farbe = Mindestfallzahlregel</t>
  </si>
  <si>
    <t>Geheimhaltung</t>
  </si>
  <si>
    <r>
      <t>Formatierung F4 bis AG59:</t>
    </r>
    <r>
      <rPr>
        <sz val="7"/>
        <rFont val="AGaramond"/>
        <family val="1"/>
      </rPr>
      <t xml:space="preserve">
Wenn laut HB nicht besetzt --&gt; Gehe mit Handbuch Energieträger für Energieträger durch und markiere unbesetzte Spalten grau.
</t>
    </r>
    <r>
      <rPr>
        <b/>
        <sz val="7"/>
        <rFont val="AGaramond"/>
      </rPr>
      <t>Zur Vorbereitung:</t>
    </r>
    <r>
      <rPr>
        <sz val="7"/>
        <rFont val="AGaramond"/>
        <family val="1"/>
      </rPr>
      <t xml:space="preserve">
Zellen formatieren… --&gt; Zahlen --&gt; Benutzerdefiniert: #.##0."" einstellen
&amp;
Bedingte Formatierung…: Zellwert ist gleich 0, dann kursiv einstellen
</t>
    </r>
    <r>
      <rPr>
        <b/>
        <sz val="7"/>
        <rFont val="AGaramond"/>
      </rPr>
      <t>Zur Abgabe:</t>
    </r>
    <r>
      <rPr>
        <sz val="7"/>
        <rFont val="AGaramond"/>
        <family val="1"/>
      </rPr>
      <t xml:space="preserve">
Geheimhaltungs- und Saldopunkte einfügen mit Zellen formatieren --&gt; Zahlen --&gt; Benutzerdefiniert: ".  " einstellen
&amp;
Bindestriche für Felder mit dem Wert </t>
    </r>
    <r>
      <rPr>
        <i/>
        <sz val="7"/>
        <rFont val="AGaramond"/>
      </rPr>
      <t>0</t>
    </r>
    <r>
      <rPr>
        <sz val="7"/>
        <rFont val="AGaramond"/>
        <family val="1"/>
      </rPr>
      <t xml:space="preserve"> (kursive</t>
    </r>
    <r>
      <rPr>
        <i/>
        <sz val="7"/>
        <rFont val="AGaramond"/>
      </rPr>
      <t xml:space="preserve"> 0</t>
    </r>
    <r>
      <rPr>
        <sz val="7"/>
        <rFont val="AGaramond"/>
        <family val="1"/>
      </rPr>
      <t>, nicht Standard 0) einfügen mit Zellen formatieren --&gt; Zahlen --&gt; Benutzerdefiniert: "-  " einstellen</t>
    </r>
  </si>
  <si>
    <t>Kontrolle Z. 34 (= Z. 35 - Z. 36 + Z. 37)</t>
  </si>
  <si>
    <t>Kontrolle Z. 37 (= Z. 50 + Z. 55 + Z. 56)</t>
  </si>
  <si>
    <t>Kontrolle Z. 50 (= Summe Z. 38 bis Z. 49)</t>
  </si>
  <si>
    <t>Verkehr insgesamt</t>
  </si>
  <si>
    <t>Übrige</t>
  </si>
  <si>
    <t>Herstellung v. Gummi- u. Kunststoffwaren</t>
  </si>
  <si>
    <t>E.-Verbrauch im Umwandlungsbereich insgesamt</t>
  </si>
  <si>
    <t>Verbr. b. Gewinnung  u. Umwandlung</t>
  </si>
  <si>
    <t>Umwandlungsausstoß insgesamt</t>
  </si>
  <si>
    <t>Windkraft-, Photovoltaik- und andere Anlagen</t>
  </si>
  <si>
    <t>Wasserkraftwerke</t>
  </si>
  <si>
    <t>Kernkraftwerke</t>
  </si>
  <si>
    <t>Wärmekraftwerke der allgemeinen Versorgung (nur KWK)</t>
  </si>
  <si>
    <t>Wärmekraftwerke der allgemeinen Versorgung (ohne KWK)</t>
  </si>
  <si>
    <t>Umwandlungsbilanz</t>
  </si>
  <si>
    <t>Primärenergieverbrauch im Inland</t>
  </si>
  <si>
    <t>Bestandsaufstockungen</t>
  </si>
  <si>
    <t>Energieaufkommen im Inland</t>
  </si>
  <si>
    <t xml:space="preserve">Gewinnung im Inland </t>
  </si>
  <si>
    <t>Primärenergiebilanz</t>
  </si>
  <si>
    <t>Terajoule</t>
  </si>
  <si>
    <t>Kontrolle (innerhalb bilanzsk)</t>
  </si>
  <si>
    <t>Kohle (roh)</t>
  </si>
  <si>
    <t xml:space="preserve">Kernenergie, Strom, Fernwärme, Sonstige </t>
  </si>
  <si>
    <t>Spezifische Mengeneinheiten</t>
  </si>
  <si>
    <r>
      <t>Haushalte und übrige Verbraucher</t>
    </r>
    <r>
      <rPr>
        <vertAlign val="superscript"/>
        <sz val="7"/>
        <rFont val="Arial"/>
        <family val="2"/>
      </rPr>
      <t>5)</t>
    </r>
  </si>
  <si>
    <r>
      <t>Verarbeitendes Gewerbe insgesamt</t>
    </r>
    <r>
      <rPr>
        <vertAlign val="superscript"/>
        <sz val="7"/>
        <rFont val="Arial"/>
        <family val="2"/>
      </rPr>
      <t xml:space="preserve">4) </t>
    </r>
  </si>
  <si>
    <t>Endenergie-
verbrauch</t>
  </si>
  <si>
    <r>
      <t>Heizwerke</t>
    </r>
    <r>
      <rPr>
        <vertAlign val="superscript"/>
        <sz val="7"/>
        <rFont val="Arial"/>
        <family val="2"/>
      </rPr>
      <t>3)</t>
    </r>
  </si>
  <si>
    <r>
      <t>Heizwerke</t>
    </r>
    <r>
      <rPr>
        <vertAlign val="superscript"/>
        <sz val="7"/>
        <rFont val="Arial"/>
        <family val="2"/>
      </rPr>
      <t>2)</t>
    </r>
  </si>
  <si>
    <t>Sonstige erneuerbare Energieträger</t>
  </si>
  <si>
    <t>Geothermie und Umweltwärme</t>
  </si>
  <si>
    <t>Flüssige biogene Stoffe</t>
  </si>
  <si>
    <t>Klärschlamm</t>
  </si>
  <si>
    <t>Brennholz und sonstige feste Biomasse</t>
  </si>
  <si>
    <t>Biogas</t>
  </si>
  <si>
    <t>Deponiegas</t>
  </si>
  <si>
    <t>Solarthermie</t>
  </si>
  <si>
    <t>Wind- und Solarenergie</t>
  </si>
  <si>
    <t>Anteil am PEV
erneuerbare Energieträger</t>
  </si>
  <si>
    <t>Anteil am PEV
ingesamt</t>
  </si>
  <si>
    <r>
      <rPr>
        <sz val="11"/>
        <color theme="0"/>
        <rFont val="Times New Roman"/>
        <family val="1"/>
      </rPr>
      <t xml:space="preserve">dav. </t>
    </r>
    <r>
      <rPr>
        <sz val="11"/>
        <rFont val="Times New Roman"/>
        <family val="1"/>
      </rPr>
      <t>Holzkohle</t>
    </r>
  </si>
  <si>
    <r>
      <rPr>
        <sz val="11"/>
        <color theme="0"/>
        <rFont val="Times New Roman"/>
        <family val="1"/>
      </rPr>
      <t xml:space="preserve">dav. </t>
    </r>
    <r>
      <rPr>
        <sz val="11"/>
        <rFont val="Times New Roman"/>
        <family val="1"/>
      </rPr>
      <t>Pellets</t>
    </r>
  </si>
  <si>
    <r>
      <rPr>
        <sz val="11"/>
        <color theme="0"/>
        <rFont val="Times New Roman"/>
        <family val="1"/>
      </rPr>
      <t xml:space="preserve">dav. </t>
    </r>
    <r>
      <rPr>
        <sz val="11"/>
        <rFont val="Times New Roman"/>
        <family val="1"/>
      </rPr>
      <t>Sonstige Biomasse in Heiz- und Heizkraftwerken</t>
    </r>
  </si>
  <si>
    <t>Anteil am PEV
Biomasse</t>
  </si>
  <si>
    <t>Anteil am PEV
erneuerb. Energieträger</t>
  </si>
  <si>
    <t>Strom-
austausch-
saldo</t>
  </si>
  <si>
    <t>Klärgas und Deponiegas</t>
  </si>
  <si>
    <t>Solarenergie</t>
  </si>
  <si>
    <t>Mineralöle
und Mineralöl-
produkte</t>
  </si>
  <si>
    <r>
      <t>dav. Verarbeitendes Gewerbe</t>
    </r>
    <r>
      <rPr>
        <vertAlign val="superscript"/>
        <sz val="11"/>
        <rFont val="Times New Roman"/>
        <family val="1"/>
      </rPr>
      <t>3)</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</si>
  <si>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4)</t>
    </r>
  </si>
  <si>
    <t>1) Einschl. Flüssiggas und Raffineriegas.</t>
  </si>
  <si>
    <t>2) Dar. Gewerbe, Handel, Dienstleistungen.</t>
  </si>
  <si>
    <t>4) Dar. Gewerbe, Handel, Dienstleistungen.</t>
  </si>
  <si>
    <t>PJ</t>
  </si>
  <si>
    <t>EEV</t>
  </si>
  <si>
    <r>
      <t>Umwandlungsverluste</t>
    </r>
    <r>
      <rPr>
        <i/>
        <vertAlign val="superscript"/>
        <sz val="10"/>
        <rFont val="Arial"/>
        <family val="2"/>
      </rPr>
      <t>1)</t>
    </r>
  </si>
  <si>
    <t>1) Einschl. statistische Differenzen.</t>
  </si>
  <si>
    <t>2) Einschl. statistische Differenzen.</t>
  </si>
  <si>
    <r>
      <t>Gase</t>
    </r>
    <r>
      <rPr>
        <i/>
        <vertAlign val="superscript"/>
        <sz val="10"/>
        <rFont val="Arial"/>
        <family val="2"/>
      </rPr>
      <t>1)</t>
    </r>
  </si>
  <si>
    <r>
      <t>Verarbeitendes Gewerbe</t>
    </r>
    <r>
      <rPr>
        <i/>
        <vertAlign val="superscript"/>
        <sz val="10"/>
        <rFont val="Arial"/>
        <family val="2"/>
      </rPr>
      <t>2)</t>
    </r>
  </si>
  <si>
    <t>2) Ohne Gesamteinsätze für Stromerzeugung.</t>
  </si>
  <si>
    <t>1) Ohne Gesamteinsätze für Stromerzeugung.</t>
  </si>
  <si>
    <t>Schienen-
verkehr</t>
  </si>
  <si>
    <t>Straßen-
verkehr</t>
  </si>
  <si>
    <t>Binnen-
schifffahrt</t>
  </si>
  <si>
    <t>Flugturbinen-
kraftstoffe</t>
  </si>
  <si>
    <t>Sonstige Energie-
träger</t>
  </si>
  <si>
    <t>Otto- und Diesel-
kraftstoffe</t>
  </si>
  <si>
    <t>dav. Kohlen</t>
  </si>
  <si>
    <r>
      <rPr>
        <sz val="11"/>
        <color theme="0"/>
        <rFont val="Times"/>
        <family val="1"/>
      </rPr>
      <t>dav.</t>
    </r>
    <r>
      <rPr>
        <sz val="11"/>
        <rFont val="Times"/>
        <family val="1"/>
      </rPr>
      <t xml:space="preserve"> Kernenergie</t>
    </r>
  </si>
  <si>
    <r>
      <rPr>
        <sz val="11"/>
        <color theme="0"/>
        <rFont val="Times"/>
        <family val="1"/>
      </rPr>
      <t>dav.</t>
    </r>
    <r>
      <rPr>
        <sz val="11"/>
        <rFont val="Times"/>
        <family val="1"/>
      </rPr>
      <t xml:space="preserve"> Sonstige Energieträger</t>
    </r>
  </si>
  <si>
    <t>Industrie-
kraftwerke</t>
  </si>
  <si>
    <t>Kern-
energie</t>
  </si>
  <si>
    <t>Photo-
voltaik</t>
  </si>
  <si>
    <t>Bio-
masse</t>
  </si>
  <si>
    <t>Bruttostrom-
erzeugung</t>
  </si>
  <si>
    <t>Diesel-
kraftstoffe</t>
  </si>
  <si>
    <t>dav. Erdgas</t>
  </si>
  <si>
    <r>
      <rPr>
        <sz val="11"/>
        <color theme="0"/>
        <rFont val="Times New Roman"/>
        <family val="1"/>
      </rPr>
      <t xml:space="preserve">dav. </t>
    </r>
    <r>
      <rPr>
        <sz val="11"/>
        <rFont val="Times New Roman"/>
        <family val="1"/>
      </rPr>
      <t>Sonstige Gase</t>
    </r>
  </si>
  <si>
    <r>
      <rPr>
        <sz val="11"/>
        <color theme="0"/>
        <rFont val="Times New Roman"/>
        <family val="1"/>
      </rPr>
      <t xml:space="preserve">dav. </t>
    </r>
    <r>
      <rPr>
        <sz val="11"/>
        <rFont val="Times New Roman"/>
        <family val="1"/>
      </rPr>
      <t>Haushalte</t>
    </r>
  </si>
  <si>
    <t>Verarbei-
tendes Gewerbe</t>
  </si>
  <si>
    <r>
      <rPr>
        <sz val="11"/>
        <color theme="0"/>
        <rFont val="Times New Roman"/>
        <family val="1"/>
      </rPr>
      <t>dav.</t>
    </r>
    <r>
      <rPr>
        <sz val="11"/>
        <rFont val="Times New Roman"/>
        <family val="1"/>
      </rPr>
      <t xml:space="preserve"> Importiertes Rohöl</t>
    </r>
  </si>
  <si>
    <r>
      <rPr>
        <sz val="11"/>
        <color theme="0"/>
        <rFont val="Times New Roman"/>
        <family val="1"/>
      </rPr>
      <t xml:space="preserve">dav. </t>
    </r>
    <r>
      <rPr>
        <sz val="11"/>
        <rFont val="Times New Roman"/>
        <family val="1"/>
      </rPr>
      <t>Halbfabrikate</t>
    </r>
  </si>
  <si>
    <r>
      <rPr>
        <sz val="11"/>
        <color theme="0"/>
        <rFont val="Times New Roman"/>
        <family val="1"/>
      </rPr>
      <t xml:space="preserve">dav. </t>
    </r>
    <r>
      <rPr>
        <sz val="11"/>
        <rFont val="Times New Roman"/>
        <family val="1"/>
      </rPr>
      <t>Ottokraftstoffe</t>
    </r>
  </si>
  <si>
    <r>
      <rPr>
        <sz val="11"/>
        <color theme="0"/>
        <rFont val="Times New Roman"/>
        <family val="1"/>
      </rPr>
      <t>dav.</t>
    </r>
    <r>
      <rPr>
        <sz val="11"/>
        <rFont val="Times New Roman"/>
        <family val="1"/>
      </rPr>
      <t xml:space="preserve"> Dieselkraftstoffe</t>
    </r>
  </si>
  <si>
    <r>
      <rPr>
        <sz val="11"/>
        <color theme="0"/>
        <rFont val="Times New Roman"/>
        <family val="1"/>
      </rPr>
      <t>dav.</t>
    </r>
    <r>
      <rPr>
        <sz val="11"/>
        <rFont val="Times New Roman"/>
        <family val="1"/>
      </rPr>
      <t xml:space="preserve"> Heizöl schwer</t>
    </r>
  </si>
  <si>
    <r>
      <rPr>
        <sz val="11"/>
        <color theme="0"/>
        <rFont val="Times New Roman"/>
        <family val="1"/>
      </rPr>
      <t>dav.</t>
    </r>
    <r>
      <rPr>
        <sz val="11"/>
        <rFont val="Times New Roman"/>
        <family val="1"/>
      </rPr>
      <t xml:space="preserve"> Raffineriegas</t>
    </r>
  </si>
  <si>
    <r>
      <rPr>
        <sz val="11"/>
        <color theme="0"/>
        <rFont val="Times New Roman"/>
        <family val="1"/>
      </rPr>
      <t>dav.</t>
    </r>
    <r>
      <rPr>
        <sz val="11"/>
        <rFont val="Times New Roman"/>
        <family val="1"/>
      </rPr>
      <t xml:space="preserve"> Flüssiggas</t>
    </r>
  </si>
  <si>
    <r>
      <rPr>
        <sz val="11"/>
        <color theme="0"/>
        <rFont val="Times New Roman"/>
        <family val="1"/>
      </rPr>
      <t>dav.</t>
    </r>
    <r>
      <rPr>
        <sz val="11"/>
        <rFont val="Times New Roman"/>
        <family val="1"/>
      </rPr>
      <t xml:space="preserve"> Flugturbinenkraftstoff</t>
    </r>
  </si>
  <si>
    <r>
      <rPr>
        <sz val="11"/>
        <color theme="0"/>
        <rFont val="Times New Roman"/>
        <family val="1"/>
      </rPr>
      <t xml:space="preserve">dav. </t>
    </r>
    <r>
      <rPr>
        <sz val="11"/>
        <rFont val="Times New Roman"/>
        <family val="1"/>
      </rPr>
      <t>Petrolkoks</t>
    </r>
  </si>
  <si>
    <r>
      <rPr>
        <sz val="11"/>
        <color theme="0"/>
        <rFont val="Times New Roman"/>
        <family val="1"/>
      </rPr>
      <t xml:space="preserve">dav. </t>
    </r>
    <r>
      <rPr>
        <sz val="11"/>
        <rFont val="Times New Roman"/>
        <family val="1"/>
      </rPr>
      <t>Andere Mineralölprodukte</t>
    </r>
  </si>
  <si>
    <r>
      <rPr>
        <sz val="11"/>
        <color theme="0"/>
        <rFont val="Times New Roman"/>
        <family val="1"/>
      </rPr>
      <t xml:space="preserve">dav. </t>
    </r>
    <r>
      <rPr>
        <sz val="11"/>
        <rFont val="Times New Roman"/>
        <family val="1"/>
      </rPr>
      <t>Dieselkraftstoffe</t>
    </r>
  </si>
  <si>
    <r>
      <rPr>
        <sz val="11"/>
        <color theme="0"/>
        <rFont val="Times New Roman"/>
        <family val="1"/>
      </rPr>
      <t xml:space="preserve">dav. </t>
    </r>
    <r>
      <rPr>
        <sz val="11"/>
        <rFont val="Times New Roman"/>
        <family val="1"/>
      </rPr>
      <t>Heizöl schwer</t>
    </r>
  </si>
  <si>
    <r>
      <rPr>
        <sz val="11"/>
        <color theme="0"/>
        <rFont val="Times New Roman"/>
        <family val="1"/>
      </rPr>
      <t xml:space="preserve">dav. </t>
    </r>
    <r>
      <rPr>
        <sz val="11"/>
        <rFont val="Times New Roman"/>
        <family val="1"/>
      </rPr>
      <t>Raffineriegas</t>
    </r>
  </si>
  <si>
    <r>
      <rPr>
        <sz val="11"/>
        <color theme="0"/>
        <rFont val="Times New Roman"/>
        <family val="1"/>
      </rPr>
      <t xml:space="preserve">dav. </t>
    </r>
    <r>
      <rPr>
        <sz val="11"/>
        <rFont val="Times New Roman"/>
        <family val="1"/>
      </rPr>
      <t>Flüssiggas</t>
    </r>
  </si>
  <si>
    <r>
      <rPr>
        <sz val="11"/>
        <color theme="0"/>
        <rFont val="Times New Roman"/>
        <family val="1"/>
      </rPr>
      <t>dav.</t>
    </r>
    <r>
      <rPr>
        <sz val="11"/>
        <rFont val="Times New Roman"/>
        <family val="1"/>
      </rPr>
      <t xml:space="preserve"> Petrolkoks</t>
    </r>
  </si>
  <si>
    <t>Nettoaufkommen</t>
  </si>
  <si>
    <t>dar. Recycling</t>
  </si>
  <si>
    <r>
      <rPr>
        <sz val="11"/>
        <color theme="0"/>
        <rFont val="Times New Roman"/>
        <family val="1"/>
      </rPr>
      <t xml:space="preserve">dav. </t>
    </r>
    <r>
      <rPr>
        <sz val="11"/>
        <color theme="1"/>
        <rFont val="Times New Roman"/>
        <family val="1"/>
      </rPr>
      <t>dav.</t>
    </r>
    <r>
      <rPr>
        <sz val="11"/>
        <color theme="0"/>
        <rFont val="Times New Roman"/>
        <family val="1"/>
      </rPr>
      <t xml:space="preserve"> </t>
    </r>
    <r>
      <rPr>
        <sz val="11"/>
        <rFont val="Times New Roman"/>
        <family val="1"/>
      </rPr>
      <t>Heizöl leicht</t>
    </r>
  </si>
  <si>
    <r>
      <rPr>
        <sz val="11"/>
        <color theme="0"/>
        <rFont val="Times New Roman"/>
        <family val="1"/>
      </rPr>
      <t xml:space="preserve">dav. dav. </t>
    </r>
    <r>
      <rPr>
        <sz val="11"/>
        <color theme="1"/>
        <rFont val="Times New Roman"/>
        <family val="1"/>
      </rPr>
      <t xml:space="preserve">dav. </t>
    </r>
    <r>
      <rPr>
        <sz val="11"/>
        <rFont val="Times New Roman"/>
        <family val="1"/>
      </rPr>
      <t>Verarbeitendes Gewerbe</t>
    </r>
  </si>
  <si>
    <r>
      <rPr>
        <sz val="11"/>
        <color theme="0"/>
        <rFont val="Times New Roman"/>
        <family val="1"/>
      </rPr>
      <t xml:space="preserve">dav. dav. </t>
    </r>
    <r>
      <rPr>
        <sz val="11"/>
        <rFont val="Times New Roman"/>
        <family val="1"/>
      </rPr>
      <t>Heizöl schwer</t>
    </r>
  </si>
  <si>
    <r>
      <rPr>
        <sz val="11"/>
        <color theme="0"/>
        <rFont val="Times New Roman"/>
        <family val="1"/>
      </rPr>
      <t xml:space="preserve">dav. </t>
    </r>
    <r>
      <rPr>
        <sz val="11"/>
        <rFont val="Times New Roman"/>
        <family val="1"/>
      </rPr>
      <t>dav. Ottokraftstoffe</t>
    </r>
  </si>
  <si>
    <r>
      <rPr>
        <sz val="11"/>
        <color theme="0"/>
        <rFont val="Times New Roman"/>
        <family val="1"/>
      </rPr>
      <t xml:space="preserve">dav. dav. </t>
    </r>
    <r>
      <rPr>
        <sz val="11"/>
        <rFont val="Times New Roman"/>
        <family val="1"/>
      </rPr>
      <t>Dieselkraftstoffe</t>
    </r>
  </si>
  <si>
    <r>
      <rPr>
        <sz val="11"/>
        <color theme="0"/>
        <rFont val="Times New Roman"/>
        <family val="1"/>
      </rPr>
      <t xml:space="preserve">dav. dav. </t>
    </r>
    <r>
      <rPr>
        <sz val="11"/>
        <rFont val="Times New Roman"/>
        <family val="1"/>
      </rPr>
      <t>Flugturbinenkraftstoffe</t>
    </r>
  </si>
  <si>
    <r>
      <rPr>
        <sz val="11"/>
        <color theme="0"/>
        <rFont val="Times New Roman"/>
        <family val="1"/>
      </rPr>
      <t>dav.</t>
    </r>
    <r>
      <rPr>
        <sz val="11"/>
        <rFont val="Times New Roman"/>
        <family val="1"/>
      </rPr>
      <t xml:space="preserve"> Sonstige Mineralölprodukte insgesamt</t>
    </r>
  </si>
  <si>
    <r>
      <rPr>
        <sz val="11"/>
        <color theme="0"/>
        <rFont val="Times New Roman"/>
        <family val="1"/>
      </rPr>
      <t>dav.</t>
    </r>
    <r>
      <rPr>
        <sz val="11"/>
        <rFont val="Times New Roman"/>
        <family val="1"/>
      </rPr>
      <t xml:space="preserve"> dar. Flüssiggas</t>
    </r>
  </si>
  <si>
    <r>
      <rPr>
        <sz val="11"/>
        <color theme="0"/>
        <rFont val="Times New Roman"/>
        <family val="1"/>
      </rPr>
      <t xml:space="preserve">dav. dar. </t>
    </r>
    <r>
      <rPr>
        <sz val="11"/>
        <rFont val="Times New Roman"/>
        <family val="1"/>
      </rPr>
      <t>Raffineriegas</t>
    </r>
  </si>
  <si>
    <t>dar. Rohbenzin</t>
  </si>
  <si>
    <r>
      <rPr>
        <sz val="11"/>
        <color theme="0"/>
        <rFont val="Times New Roman"/>
        <family val="1"/>
      </rPr>
      <t xml:space="preserve">dar. </t>
    </r>
    <r>
      <rPr>
        <sz val="11"/>
        <rFont val="Times New Roman"/>
        <family val="1"/>
      </rPr>
      <t>Bitumen</t>
    </r>
  </si>
  <si>
    <r>
      <rPr>
        <sz val="11"/>
        <color theme="0"/>
        <rFont val="Times New Roman"/>
        <family val="1"/>
      </rPr>
      <t xml:space="preserve">dar. </t>
    </r>
    <r>
      <rPr>
        <sz val="11"/>
        <rFont val="Times New Roman"/>
        <family val="1"/>
      </rPr>
      <t>Heizöl leicht</t>
    </r>
  </si>
  <si>
    <t>Flug-
turbinen-
kraftstoffe</t>
  </si>
  <si>
    <t>Otto-
kraftstoffe</t>
  </si>
  <si>
    <t>Verbrauch in Bayern Heizöl leicht</t>
  </si>
  <si>
    <t>Verbrauch in Bayern Heizöl schwer</t>
  </si>
  <si>
    <t>Inländische Gewinnung (Braunkohle)</t>
  </si>
  <si>
    <t>Hart-
braunkohle</t>
  </si>
  <si>
    <t>1) Für 1970 bis 1980 einschl. Deutsche Bahn AG.</t>
  </si>
  <si>
    <t>1) In den Jahren 1970 und 1975 einschl. Gaswerke.</t>
  </si>
  <si>
    <t>dav. Verarbeitendes Gewerbe</t>
  </si>
  <si>
    <r>
      <rPr>
        <sz val="11"/>
        <color theme="0"/>
        <rFont val="Times New Roman"/>
        <family val="1"/>
      </rPr>
      <t>dav.</t>
    </r>
    <r>
      <rPr>
        <sz val="11"/>
        <rFont val="Times New Roman"/>
        <family val="1"/>
      </rPr>
      <t xml:space="preserve"> Haushalte und übrige Verbraucher</t>
    </r>
  </si>
  <si>
    <t>dar. Windkraft</t>
  </si>
  <si>
    <r>
      <rPr>
        <sz val="11"/>
        <color theme="0"/>
        <rFont val="Times New Roman"/>
        <family val="1"/>
      </rPr>
      <t xml:space="preserve">dar. </t>
    </r>
    <r>
      <rPr>
        <sz val="11"/>
        <rFont val="Times New Roman"/>
        <family val="1"/>
      </rPr>
      <t>Biomasse</t>
    </r>
  </si>
  <si>
    <r>
      <rPr>
        <sz val="11"/>
        <color theme="0"/>
        <rFont val="Times New Roman"/>
        <family val="1"/>
      </rPr>
      <t xml:space="preserve">dar. </t>
    </r>
    <r>
      <rPr>
        <sz val="11"/>
        <rFont val="Times New Roman"/>
        <family val="1"/>
      </rPr>
      <t>Photovoltaik</t>
    </r>
  </si>
  <si>
    <t>1) Einschließlich Bergbau und Gewinnung von Steinen und Erden.</t>
  </si>
  <si>
    <t>3) Einschl. Erdöl- und Erdgasgewinnung, Raffinerien.</t>
  </si>
  <si>
    <r>
      <t>Gase</t>
    </r>
    <r>
      <rPr>
        <i/>
        <vertAlign val="superscript"/>
        <sz val="10"/>
        <rFont val="Arial"/>
        <family val="2"/>
      </rPr>
      <t>2)</t>
    </r>
  </si>
  <si>
    <t>Erneuer-
bare Ener-
gieträger</t>
  </si>
  <si>
    <t>Energie-
träger insgesamt</t>
  </si>
  <si>
    <t>Erneuerb.
Energie-
träger</t>
  </si>
  <si>
    <t>Lauf- u. Speicherw.</t>
  </si>
  <si>
    <t>Wind-
kraft</t>
  </si>
  <si>
    <r>
      <t>Kohle (roh) und Steinkohlen-
briketts</t>
    </r>
    <r>
      <rPr>
        <i/>
        <vertAlign val="superscript"/>
        <sz val="10"/>
        <rFont val="Arial"/>
        <family val="2"/>
      </rPr>
      <t>1)</t>
    </r>
  </si>
  <si>
    <r>
      <t>Stein-
kohlen</t>
    </r>
    <r>
      <rPr>
        <i/>
        <vertAlign val="superscript"/>
        <sz val="10"/>
        <rFont val="Arial"/>
        <family val="2"/>
      </rPr>
      <t>1)</t>
    </r>
  </si>
  <si>
    <t>Erläuterungen zu den Bilanzübersichten und Tabellen</t>
  </si>
  <si>
    <t>–</t>
  </si>
  <si>
    <t>r</t>
  </si>
  <si>
    <t>x</t>
  </si>
  <si>
    <t>= berichtigtes Ergebnis</t>
  </si>
  <si>
    <t>= Tabellenfach gesperrt, da Aussage nicht sinnvoll</t>
  </si>
  <si>
    <t>= mehr als nichts, aber weniger als die Hälfte der kleinsten in der Tabelle nachgewiesenen Einheit</t>
  </si>
  <si>
    <t>= nichts vorhanden oder keine Veränderung</t>
  </si>
  <si>
    <t>= systembedingt nicht belegt</t>
  </si>
  <si>
    <t>= Zahlenwert unbekannt, geheimzuhalten oder nicht rechenbar</t>
  </si>
  <si>
    <t>= Angabe fällt später an</t>
  </si>
  <si>
    <r>
      <t>Steinkohlen</t>
    </r>
    <r>
      <rPr>
        <vertAlign val="superscript"/>
        <sz val="11"/>
        <rFont val="Times New Roman"/>
        <family val="1"/>
      </rPr>
      <t>1)</t>
    </r>
  </si>
  <si>
    <r>
      <t>Braunkohlen</t>
    </r>
    <r>
      <rPr>
        <vertAlign val="superscript"/>
        <sz val="11"/>
        <rFont val="Times New Roman"/>
        <family val="1"/>
      </rPr>
      <t>1)</t>
    </r>
  </si>
  <si>
    <r>
      <t>Braunkohlenbriketts</t>
    </r>
    <r>
      <rPr>
        <vertAlign val="superscript"/>
        <sz val="11"/>
        <rFont val="Times New Roman"/>
        <family val="1"/>
      </rPr>
      <t>1)</t>
    </r>
  </si>
  <si>
    <r>
      <t>Andere Braunkohlenprodukte</t>
    </r>
    <r>
      <rPr>
        <vertAlign val="superscript"/>
        <sz val="11"/>
        <rFont val="Times New Roman"/>
        <family val="1"/>
      </rPr>
      <t>1)</t>
    </r>
  </si>
  <si>
    <t>Heizwert (kJoule)</t>
  </si>
  <si>
    <t>Wind./Photo./Geo.</t>
  </si>
  <si>
    <t xml:space="preserve">Eigenverbrauch der </t>
  </si>
  <si>
    <t>1) Stromerzeugungsanlagen der allgemeinen Versorgung und sonstige Einspeiser in die Netze der allgemeinen Versorgung.</t>
  </si>
  <si>
    <r>
      <rPr>
        <sz val="11"/>
        <color theme="0"/>
        <rFont val="Times"/>
        <family val="1"/>
      </rPr>
      <t>dav.</t>
    </r>
    <r>
      <rPr>
        <sz val="11"/>
        <rFont val="Times"/>
        <family val="1"/>
      </rPr>
      <t xml:space="preserve"> Erdgas</t>
    </r>
  </si>
  <si>
    <r>
      <rPr>
        <sz val="11"/>
        <color theme="0"/>
        <rFont val="Times"/>
        <family val="1"/>
      </rPr>
      <t xml:space="preserve">dav. </t>
    </r>
    <r>
      <rPr>
        <sz val="11"/>
        <rFont val="Times"/>
        <family val="1"/>
      </rPr>
      <t>dav. Allgemeine Versorgung</t>
    </r>
    <r>
      <rPr>
        <vertAlign val="superscript"/>
        <sz val="11"/>
        <rFont val="Times"/>
        <family val="1"/>
      </rPr>
      <t>1)</t>
    </r>
  </si>
  <si>
    <r>
      <rPr>
        <sz val="11"/>
        <color theme="0"/>
        <rFont val="Times"/>
        <family val="1"/>
      </rPr>
      <t xml:space="preserve">dav. dav. </t>
    </r>
    <r>
      <rPr>
        <sz val="11"/>
        <rFont val="Times"/>
        <family val="1"/>
      </rPr>
      <t>Industrie</t>
    </r>
  </si>
  <si>
    <r>
      <t>dav. Verarbeitendes Gewerbe</t>
    </r>
    <r>
      <rPr>
        <vertAlign val="superscript"/>
        <sz val="11"/>
        <rFont val="Times"/>
        <family val="1"/>
      </rPr>
      <t>1)</t>
    </r>
  </si>
  <si>
    <r>
      <rPr>
        <sz val="11"/>
        <color theme="0"/>
        <rFont val="Times"/>
        <family val="1"/>
      </rPr>
      <t xml:space="preserve">dav. </t>
    </r>
    <r>
      <rPr>
        <sz val="11"/>
        <rFont val="Times"/>
        <family val="1"/>
      </rPr>
      <t>Verkehr</t>
    </r>
    <r>
      <rPr>
        <vertAlign val="superscript"/>
        <sz val="11"/>
        <rFont val="Times"/>
        <family val="1"/>
      </rPr>
      <t>2)</t>
    </r>
  </si>
  <si>
    <t>Gesamtaufkommen [=Bruttoverbrauch]</t>
  </si>
  <si>
    <t>Bezüge abzüglich Lieferungen</t>
  </si>
  <si>
    <t>Verbrauch insgesamt</t>
  </si>
  <si>
    <r>
      <t xml:space="preserve">Mio m³ </t>
    </r>
    <r>
      <rPr>
        <i/>
        <vertAlign val="superscript"/>
        <sz val="10"/>
        <rFont val="Arial"/>
        <family val="2"/>
      </rPr>
      <t>1)</t>
    </r>
  </si>
  <si>
    <r>
      <t xml:space="preserve">Mio m³ </t>
    </r>
    <r>
      <rPr>
        <i/>
        <vertAlign val="superscript"/>
        <sz val="10"/>
        <rFont val="Arial"/>
        <family val="2"/>
      </rPr>
      <t>2)</t>
    </r>
  </si>
  <si>
    <r>
      <rPr>
        <sz val="11"/>
        <color theme="0"/>
        <rFont val="Times New Roman"/>
        <family val="1"/>
      </rPr>
      <t>dav.</t>
    </r>
    <r>
      <rPr>
        <sz val="11"/>
        <rFont val="Times New Roman"/>
        <family val="1"/>
      </rPr>
      <t xml:space="preserve"> Sonstige Verbraucher</t>
    </r>
  </si>
  <si>
    <r>
      <t>Speicherentnahme</t>
    </r>
    <r>
      <rPr>
        <vertAlign val="superscript"/>
        <sz val="11"/>
        <rFont val="Times New Roman"/>
        <family val="1"/>
      </rPr>
      <t>2)</t>
    </r>
  </si>
  <si>
    <r>
      <t>Speichereinspeisung</t>
    </r>
    <r>
      <rPr>
        <vertAlign val="superscript"/>
        <sz val="11"/>
        <rFont val="Times New Roman"/>
        <family val="1"/>
      </rPr>
      <t>2)</t>
    </r>
  </si>
  <si>
    <t>2) Jeweils Speichersaldo.</t>
  </si>
  <si>
    <r>
      <t>Erdgas</t>
    </r>
    <r>
      <rPr>
        <i/>
        <vertAlign val="superscript"/>
        <sz val="10"/>
        <rFont val="Arial"/>
        <family val="2"/>
      </rPr>
      <t>1)</t>
    </r>
  </si>
  <si>
    <r>
      <t>Sonstige Gase</t>
    </r>
    <r>
      <rPr>
        <i/>
        <vertAlign val="superscript"/>
        <sz val="10"/>
        <rFont val="Arial"/>
        <family val="2"/>
      </rPr>
      <t>2)</t>
    </r>
  </si>
  <si>
    <r>
      <t xml:space="preserve">Mio m³ </t>
    </r>
    <r>
      <rPr>
        <i/>
        <vertAlign val="superscript"/>
        <sz val="10"/>
        <rFont val="Arial"/>
        <family val="2"/>
      </rPr>
      <t>5)</t>
    </r>
  </si>
  <si>
    <t>1) Einschl. Raffineriegas.</t>
  </si>
  <si>
    <t>2) Stadtgas und Klärgas zur Abgabe an öffentliche Versorgung.</t>
  </si>
  <si>
    <r>
      <t>Kraftwerke, Heizwerke</t>
    </r>
    <r>
      <rPr>
        <i/>
        <vertAlign val="superscript"/>
        <sz val="10"/>
        <rFont val="Arial"/>
        <family val="2"/>
      </rPr>
      <t>2)</t>
    </r>
  </si>
  <si>
    <r>
      <t xml:space="preserve">Mio m³ </t>
    </r>
    <r>
      <rPr>
        <i/>
        <vertAlign val="superscript"/>
        <sz val="10"/>
        <rFont val="Arial"/>
        <family val="2"/>
      </rPr>
      <t>4)</t>
    </r>
  </si>
  <si>
    <r>
      <t xml:space="preserve">Mio m³ </t>
    </r>
    <r>
      <rPr>
        <i/>
        <vertAlign val="superscript"/>
        <sz val="10"/>
        <rFont val="Arial"/>
        <family val="2"/>
      </rPr>
      <t>3)</t>
    </r>
  </si>
  <si>
    <t>3) Bis 1972 Ferngassaldo (Austausch über Landesgrenzen und Speicherentnahme).</t>
  </si>
  <si>
    <t>1) Bis 1987 einschl. Raffineriegas.</t>
  </si>
  <si>
    <t>4) Einschl. statistische Differenzen; bis 1972 einschl. Speichereinspeisung.</t>
  </si>
  <si>
    <r>
      <t>Verarb. Gewerbe</t>
    </r>
    <r>
      <rPr>
        <i/>
        <vertAlign val="superscript"/>
        <sz val="10"/>
        <rFont val="Arial"/>
        <family val="2"/>
      </rPr>
      <t>1)</t>
    </r>
  </si>
  <si>
    <t>Handel und Kleingew.</t>
  </si>
  <si>
    <t>3) Ab 1994 einschl. industrielle Kleinbetriebe mit i.Allg. unter 20 Beschäftigten.</t>
  </si>
  <si>
    <r>
      <t>Verarb.
Gewerbe</t>
    </r>
    <r>
      <rPr>
        <i/>
        <vertAlign val="superscript"/>
        <sz val="10"/>
        <rFont val="Arial"/>
        <family val="2"/>
      </rPr>
      <t>1)</t>
    </r>
  </si>
  <si>
    <t>3) Einschl. statistische Differenzen.</t>
  </si>
  <si>
    <t>Öffentl. Ein-
richtungen</t>
  </si>
  <si>
    <t>Primärenergieverbrauch von Fertigprodukten</t>
  </si>
  <si>
    <t>Raffinerieproduktion</t>
  </si>
  <si>
    <t>dav. Rohbenzin</t>
  </si>
  <si>
    <r>
      <rPr>
        <sz val="11"/>
        <color theme="0"/>
        <rFont val="Times New Roman"/>
        <family val="1"/>
      </rPr>
      <t>dav.</t>
    </r>
    <r>
      <rPr>
        <sz val="11"/>
        <rFont val="Times New Roman"/>
        <family val="1"/>
      </rPr>
      <t xml:space="preserve"> Heizöl leicht</t>
    </r>
  </si>
  <si>
    <r>
      <rPr>
        <sz val="11"/>
        <color theme="0"/>
        <rFont val="Times New Roman"/>
        <family val="1"/>
      </rPr>
      <t xml:space="preserve">dav. </t>
    </r>
    <r>
      <rPr>
        <sz val="11"/>
        <rFont val="Times New Roman"/>
        <family val="1"/>
      </rPr>
      <t>Heizöl leicht</t>
    </r>
  </si>
  <si>
    <r>
      <rPr>
        <sz val="11"/>
        <color theme="0"/>
        <rFont val="Times New Roman"/>
        <family val="1"/>
      </rPr>
      <t>dar.</t>
    </r>
    <r>
      <rPr>
        <sz val="11"/>
        <rFont val="Times New Roman"/>
        <family val="1"/>
      </rPr>
      <t xml:space="preserve"> Heizöl</t>
    </r>
  </si>
  <si>
    <r>
      <t>Nichtenergetischer Verbrauch</t>
    </r>
    <r>
      <rPr>
        <vertAlign val="superscript"/>
        <sz val="11"/>
        <rFont val="Times New Roman"/>
        <family val="1"/>
      </rPr>
      <t>1)</t>
    </r>
  </si>
  <si>
    <r>
      <rPr>
        <sz val="11"/>
        <color theme="0"/>
        <rFont val="Times New Roman"/>
        <family val="1"/>
      </rPr>
      <t xml:space="preserve">dav. dav. dav. </t>
    </r>
    <r>
      <rPr>
        <sz val="11"/>
        <rFont val="Times New Roman"/>
        <family val="1"/>
      </rPr>
      <t>Wärmekraftwerke der allg. Versorgung, Heizwerke</t>
    </r>
  </si>
  <si>
    <t>dav. Kraftstoffe insgesamt</t>
  </si>
  <si>
    <r>
      <rPr>
        <sz val="11"/>
        <color theme="0"/>
        <rFont val="Times New Roman"/>
        <family val="1"/>
      </rPr>
      <t xml:space="preserve">dav. </t>
    </r>
    <r>
      <rPr>
        <sz val="11"/>
        <rFont val="Times New Roman"/>
        <family val="1"/>
      </rPr>
      <t>Heizöl insgesamt</t>
    </r>
  </si>
  <si>
    <t>Aufkommen insgesamt</t>
  </si>
  <si>
    <r>
      <rPr>
        <sz val="10"/>
        <color theme="0"/>
        <rFont val="Arial"/>
        <family val="2"/>
      </rPr>
      <t xml:space="preserve">dav. </t>
    </r>
    <r>
      <rPr>
        <sz val="10"/>
        <rFont val="Arial"/>
        <family val="2"/>
      </rPr>
      <t>Endenergieverbrauch</t>
    </r>
  </si>
  <si>
    <r>
      <rPr>
        <sz val="10"/>
        <color theme="0"/>
        <rFont val="Arial"/>
        <family val="2"/>
      </rPr>
      <t xml:space="preserve">dav. dav. </t>
    </r>
    <r>
      <rPr>
        <sz val="10"/>
        <rFont val="Arial"/>
        <family val="2"/>
      </rPr>
      <t>Heizöl schwer</t>
    </r>
  </si>
  <si>
    <r>
      <rPr>
        <sz val="10"/>
        <color theme="0"/>
        <rFont val="Arial"/>
        <family val="2"/>
      </rPr>
      <t xml:space="preserve">dav. </t>
    </r>
    <r>
      <rPr>
        <sz val="10"/>
        <rFont val="Arial"/>
        <family val="2"/>
      </rPr>
      <t>dav. Ottokraftstoffe</t>
    </r>
  </si>
  <si>
    <r>
      <rPr>
        <sz val="10"/>
        <color theme="0"/>
        <rFont val="Arial"/>
        <family val="2"/>
      </rPr>
      <t xml:space="preserve">dav. dav. </t>
    </r>
    <r>
      <rPr>
        <sz val="10"/>
        <rFont val="Arial"/>
        <family val="2"/>
      </rPr>
      <t>Dieselkraftstoffe</t>
    </r>
  </si>
  <si>
    <r>
      <rPr>
        <sz val="10"/>
        <color theme="0"/>
        <rFont val="Arial"/>
        <family val="2"/>
      </rPr>
      <t xml:space="preserve">dav. dav. </t>
    </r>
    <r>
      <rPr>
        <sz val="10"/>
        <rFont val="Arial"/>
        <family val="2"/>
      </rPr>
      <t>Heizöl leicht</t>
    </r>
  </si>
  <si>
    <r>
      <rPr>
        <sz val="10"/>
        <color theme="0"/>
        <rFont val="Arial"/>
        <family val="2"/>
      </rPr>
      <t xml:space="preserve">dav. </t>
    </r>
    <r>
      <rPr>
        <sz val="10"/>
        <rFont val="Arial"/>
        <family val="2"/>
      </rPr>
      <t>Braunkohlen</t>
    </r>
  </si>
  <si>
    <r>
      <rPr>
        <sz val="10"/>
        <color theme="0"/>
        <rFont val="Arial"/>
        <family val="2"/>
      </rPr>
      <t xml:space="preserve">dav. </t>
    </r>
    <r>
      <rPr>
        <sz val="10"/>
        <rFont val="Arial"/>
        <family val="2"/>
      </rPr>
      <t>Mineralöle und Mineralölprodukte</t>
    </r>
  </si>
  <si>
    <r>
      <rPr>
        <sz val="10"/>
        <color theme="0"/>
        <rFont val="Arial"/>
        <family val="2"/>
      </rPr>
      <t xml:space="preserve">dav. </t>
    </r>
    <r>
      <rPr>
        <sz val="10"/>
        <rFont val="Arial"/>
        <family val="2"/>
      </rPr>
      <t>Gase</t>
    </r>
  </si>
  <si>
    <r>
      <rPr>
        <sz val="10"/>
        <color theme="0"/>
        <rFont val="Arial"/>
        <family val="2"/>
      </rPr>
      <t>dav.</t>
    </r>
    <r>
      <rPr>
        <sz val="10"/>
        <rFont val="Arial"/>
        <family val="2"/>
      </rPr>
      <t xml:space="preserve"> Kernenergie</t>
    </r>
    <r>
      <rPr>
        <vertAlign val="superscript"/>
        <sz val="10"/>
        <rFont val="Arial"/>
        <family val="2"/>
      </rPr>
      <t>1)</t>
    </r>
  </si>
  <si>
    <t>dav. Gewinnung Erdöl (roh) in Bayern</t>
  </si>
  <si>
    <r>
      <rPr>
        <sz val="10"/>
        <color theme="0"/>
        <rFont val="Arial"/>
        <family val="2"/>
      </rPr>
      <t xml:space="preserve">dav. dav. </t>
    </r>
    <r>
      <rPr>
        <sz val="10"/>
        <rFont val="Arial"/>
        <family val="2"/>
      </rPr>
      <t>Gewinnung Erdöl (roh) in Bayern</t>
    </r>
  </si>
  <si>
    <t>dav. Raffinerieeinsatz</t>
  </si>
  <si>
    <r>
      <rPr>
        <sz val="10"/>
        <color theme="0"/>
        <rFont val="Arial"/>
        <family val="2"/>
      </rPr>
      <t xml:space="preserve">dav. </t>
    </r>
    <r>
      <rPr>
        <sz val="10"/>
        <rFont val="Arial"/>
        <family val="2"/>
      </rPr>
      <t>Verluste, Bewertungsdifferenzen</t>
    </r>
  </si>
  <si>
    <r>
      <rPr>
        <sz val="10"/>
        <color theme="0"/>
        <rFont val="Arial"/>
        <family val="2"/>
      </rPr>
      <t xml:space="preserve">dav. </t>
    </r>
    <r>
      <rPr>
        <sz val="10"/>
        <rFont val="Arial"/>
        <family val="2"/>
      </rPr>
      <t>Primärenergieverbrauch von Fertigprodukten</t>
    </r>
  </si>
  <si>
    <t>1) Ohne Erdöl (roh), Recycling.</t>
  </si>
  <si>
    <r>
      <rPr>
        <sz val="10"/>
        <color theme="0"/>
        <rFont val="Arial"/>
        <family val="2"/>
      </rPr>
      <t xml:space="preserve">dav. </t>
    </r>
    <r>
      <rPr>
        <sz val="10"/>
        <rFont val="Arial"/>
        <family val="2"/>
      </rPr>
      <t>Eigenverbrauch der Raffinerien</t>
    </r>
    <r>
      <rPr>
        <vertAlign val="superscript"/>
        <sz val="10"/>
        <rFont val="Arial"/>
        <family val="2"/>
      </rPr>
      <t>2)</t>
    </r>
  </si>
  <si>
    <r>
      <t>dav. Umwandlungseinsatz</t>
    </r>
    <r>
      <rPr>
        <vertAlign val="superscript"/>
        <sz val="10"/>
        <rFont val="Arial"/>
        <family val="2"/>
      </rPr>
      <t>1)</t>
    </r>
  </si>
  <si>
    <t>2) Einschl. Recycling.</t>
  </si>
  <si>
    <r>
      <rPr>
        <sz val="10"/>
        <color theme="0"/>
        <rFont val="Arial"/>
        <family val="2"/>
      </rPr>
      <t xml:space="preserve">dav. </t>
    </r>
    <r>
      <rPr>
        <sz val="10"/>
        <rFont val="Arial"/>
        <family val="2"/>
      </rPr>
      <t>Nichtenergetischer Verbrauch</t>
    </r>
    <r>
      <rPr>
        <vertAlign val="superscript"/>
        <sz val="10"/>
        <rFont val="Arial"/>
        <family val="2"/>
      </rPr>
      <t>5)</t>
    </r>
  </si>
  <si>
    <t>5) Einschl. statistische Differenzen.</t>
  </si>
  <si>
    <t>Haushalte und übrige</t>
  </si>
  <si>
    <r>
      <t>Verbraucher</t>
    </r>
    <r>
      <rPr>
        <vertAlign val="superscript"/>
        <sz val="10"/>
        <rFont val="Arial"/>
        <family val="2"/>
      </rPr>
      <t>4)</t>
    </r>
  </si>
  <si>
    <r>
      <t>Gewerbe</t>
    </r>
    <r>
      <rPr>
        <vertAlign val="superscript"/>
        <sz val="10"/>
        <rFont val="Arial"/>
        <family val="2"/>
      </rPr>
      <t>3)</t>
    </r>
  </si>
  <si>
    <t>Verarbeitendes</t>
  </si>
  <si>
    <t>dav. Lieferungen</t>
  </si>
  <si>
    <r>
      <rPr>
        <sz val="9"/>
        <color theme="0"/>
        <rFont val="Times New Roman"/>
        <family val="1"/>
      </rPr>
      <t xml:space="preserve">3) </t>
    </r>
    <r>
      <rPr>
        <sz val="9"/>
        <rFont val="Times New Roman"/>
        <family val="1"/>
      </rPr>
      <t>Umrechnung mit Hu = 35,169 TJ/Mio m³.</t>
    </r>
  </si>
  <si>
    <r>
      <t>Verluste</t>
    </r>
    <r>
      <rPr>
        <vertAlign val="superscript"/>
        <sz val="11"/>
        <rFont val="Times New Roman"/>
        <family val="1"/>
      </rPr>
      <t>3)</t>
    </r>
  </si>
  <si>
    <r>
      <t>dav. Verarbeitendes Gewerbe</t>
    </r>
    <r>
      <rPr>
        <vertAlign val="superscript"/>
        <sz val="11"/>
        <rFont val="Times New Roman"/>
        <family val="1"/>
      </rPr>
      <t>4)</t>
    </r>
  </si>
  <si>
    <r>
      <rPr>
        <sz val="11"/>
        <color theme="0"/>
        <rFont val="Times New Roman"/>
        <family val="1"/>
      </rPr>
      <t>dav.</t>
    </r>
    <r>
      <rPr>
        <sz val="11"/>
        <rFont val="Times New Roman"/>
        <family val="1"/>
      </rPr>
      <t xml:space="preserve"> Kraftwerke, Heizwerke</t>
    </r>
    <r>
      <rPr>
        <vertAlign val="superscript"/>
        <sz val="11"/>
        <rFont val="Times New Roman"/>
        <family val="1"/>
      </rPr>
      <t>5)</t>
    </r>
  </si>
  <si>
    <r>
      <rPr>
        <sz val="10"/>
        <color theme="0"/>
        <rFont val="Arial"/>
        <family val="2"/>
      </rPr>
      <t>dav.</t>
    </r>
    <r>
      <rPr>
        <sz val="10"/>
        <rFont val="Arial"/>
        <family val="2"/>
      </rPr>
      <t xml:space="preserve"> dav. Gewinnung</t>
    </r>
  </si>
  <si>
    <r>
      <rPr>
        <sz val="10"/>
        <color theme="0"/>
        <rFont val="Arial"/>
        <family val="2"/>
      </rPr>
      <t xml:space="preserve">dav. dav. </t>
    </r>
    <r>
      <rPr>
        <sz val="10"/>
        <rFont val="Arial"/>
        <family val="2"/>
      </rPr>
      <t>Bezüge</t>
    </r>
  </si>
  <si>
    <r>
      <rPr>
        <sz val="10"/>
        <color theme="0"/>
        <rFont val="Arial"/>
        <family val="2"/>
      </rPr>
      <t>dav. dav.</t>
    </r>
    <r>
      <rPr>
        <sz val="10"/>
        <rFont val="Arial"/>
        <family val="2"/>
      </rPr>
      <t xml:space="preserve"> Speicherentnahme</t>
    </r>
    <r>
      <rPr>
        <vertAlign val="superscript"/>
        <sz val="10"/>
        <rFont val="Arial"/>
        <family val="2"/>
      </rPr>
      <t>1)</t>
    </r>
  </si>
  <si>
    <r>
      <rPr>
        <sz val="10"/>
        <color theme="0"/>
        <rFont val="Arial"/>
        <family val="2"/>
      </rPr>
      <t xml:space="preserve">dav. </t>
    </r>
    <r>
      <rPr>
        <sz val="10"/>
        <rFont val="Arial"/>
        <family val="2"/>
      </rPr>
      <t>Sonstige Gase</t>
    </r>
  </si>
  <si>
    <r>
      <rPr>
        <sz val="10"/>
        <color theme="0"/>
        <rFont val="Arial"/>
        <family val="2"/>
      </rPr>
      <t xml:space="preserve">dav. </t>
    </r>
    <r>
      <rPr>
        <sz val="10"/>
        <rFont val="Arial"/>
        <family val="2"/>
      </rPr>
      <t>Speichereinspeisung</t>
    </r>
    <r>
      <rPr>
        <vertAlign val="superscript"/>
        <sz val="10"/>
        <rFont val="Arial"/>
        <family val="2"/>
      </rPr>
      <t>1)</t>
    </r>
  </si>
  <si>
    <r>
      <rPr>
        <sz val="10"/>
        <color theme="0"/>
        <rFont val="Arial"/>
        <family val="2"/>
      </rPr>
      <t xml:space="preserve">dav. </t>
    </r>
    <r>
      <rPr>
        <sz val="10"/>
        <rFont val="Arial"/>
        <family val="2"/>
      </rPr>
      <t>Verluste</t>
    </r>
    <r>
      <rPr>
        <vertAlign val="superscript"/>
        <sz val="10"/>
        <rFont val="Arial"/>
        <family val="2"/>
      </rPr>
      <t>2)</t>
    </r>
  </si>
  <si>
    <r>
      <rPr>
        <sz val="10"/>
        <color theme="0"/>
        <rFont val="Arial"/>
        <family val="2"/>
      </rPr>
      <t xml:space="preserve">dav. </t>
    </r>
    <r>
      <rPr>
        <sz val="10"/>
        <rFont val="Arial"/>
        <family val="2"/>
      </rPr>
      <t>Verarbeitendes Gewerbe</t>
    </r>
    <r>
      <rPr>
        <vertAlign val="superscript"/>
        <sz val="10"/>
        <rFont val="Arial"/>
        <family val="2"/>
      </rPr>
      <t>3)</t>
    </r>
  </si>
  <si>
    <r>
      <rPr>
        <sz val="10"/>
        <color theme="0"/>
        <rFont val="Arial"/>
        <family val="2"/>
      </rPr>
      <t>dav.</t>
    </r>
    <r>
      <rPr>
        <sz val="10"/>
        <rFont val="Arial"/>
        <family val="2"/>
      </rPr>
      <t xml:space="preserve"> Haushalte</t>
    </r>
  </si>
  <si>
    <r>
      <rPr>
        <sz val="10"/>
        <color theme="0"/>
        <rFont val="Arial"/>
        <family val="2"/>
      </rPr>
      <t xml:space="preserve">dav. </t>
    </r>
    <r>
      <rPr>
        <sz val="10"/>
        <rFont val="Arial"/>
        <family val="2"/>
      </rPr>
      <t>Kraftwerke, Heizwerke</t>
    </r>
    <r>
      <rPr>
        <vertAlign val="superscript"/>
        <sz val="10"/>
        <rFont val="Arial"/>
        <family val="2"/>
      </rPr>
      <t>4)</t>
    </r>
  </si>
  <si>
    <r>
      <rPr>
        <sz val="10"/>
        <color theme="0"/>
        <rFont val="Arial"/>
        <family val="2"/>
      </rPr>
      <t>dav.</t>
    </r>
    <r>
      <rPr>
        <sz val="10"/>
        <rFont val="Arial"/>
        <family val="2"/>
      </rPr>
      <t xml:space="preserve"> Sonstige Verbraucher</t>
    </r>
  </si>
  <si>
    <r>
      <rPr>
        <sz val="10"/>
        <color theme="0"/>
        <rFont val="Arial"/>
        <family val="2"/>
      </rPr>
      <t>dav.</t>
    </r>
    <r>
      <rPr>
        <sz val="10"/>
        <rFont val="Arial"/>
        <family val="2"/>
      </rPr>
      <t xml:space="preserve"> Öfftentliche Einrichtungen</t>
    </r>
  </si>
  <si>
    <r>
      <rPr>
        <sz val="10"/>
        <color theme="0"/>
        <rFont val="Arial"/>
        <family val="2"/>
      </rPr>
      <t>dav.</t>
    </r>
    <r>
      <rPr>
        <sz val="10"/>
        <rFont val="Arial"/>
        <family val="2"/>
      </rPr>
      <t xml:space="preserve"> Handel und Gewerbe</t>
    </r>
  </si>
  <si>
    <r>
      <t>Übrige</t>
    </r>
    <r>
      <rPr>
        <vertAlign val="superscript"/>
        <sz val="10"/>
        <rFont val="Arial"/>
        <family val="2"/>
      </rPr>
      <t>3)</t>
    </r>
  </si>
  <si>
    <r>
      <t>Stromerzeugungsanlagen des Verarb. Gewerbes</t>
    </r>
    <r>
      <rPr>
        <vertAlign val="superscript"/>
        <sz val="10"/>
        <rFont val="Arial"/>
        <family val="2"/>
      </rPr>
      <t>1)</t>
    </r>
  </si>
  <si>
    <t>Stromerzeugungsanlagen für die allgemeine Versorgung</t>
  </si>
  <si>
    <t>Erneuerbare</t>
  </si>
  <si>
    <t>Übrige Energieträger</t>
  </si>
  <si>
    <t>PEV Bayern</t>
  </si>
  <si>
    <r>
      <rPr>
        <sz val="11"/>
        <color theme="0"/>
        <rFont val="Times New Roman"/>
        <family val="1"/>
      </rPr>
      <t xml:space="preserve">dar. </t>
    </r>
    <r>
      <rPr>
        <sz val="11"/>
        <rFont val="Times New Roman"/>
        <family val="1"/>
      </rPr>
      <t>Wasserkraft</t>
    </r>
    <r>
      <rPr>
        <vertAlign val="superscript"/>
        <sz val="11"/>
        <rFont val="Times New Roman"/>
        <family val="1"/>
      </rPr>
      <t>3)</t>
    </r>
  </si>
  <si>
    <r>
      <rPr>
        <sz val="11"/>
        <color theme="0"/>
        <rFont val="Times New Roman"/>
        <family val="1"/>
      </rPr>
      <t xml:space="preserve">dar. </t>
    </r>
    <r>
      <rPr>
        <sz val="11"/>
        <rFont val="Times New Roman"/>
        <family val="1"/>
      </rPr>
      <t>Hausmüll</t>
    </r>
    <r>
      <rPr>
        <vertAlign val="superscript"/>
        <sz val="11"/>
        <rFont val="Times New Roman"/>
        <family val="1"/>
      </rPr>
      <t>4)</t>
    </r>
  </si>
  <si>
    <t>4) Nur Erzeugung aus biogenem Anteil des Hausmülls (ca. 50%).</t>
  </si>
  <si>
    <t>Mrd kWh</t>
  </si>
  <si>
    <r>
      <t>Bruttostromerzeugung in Bayern</t>
    </r>
    <r>
      <rPr>
        <i/>
        <vertAlign val="superscript"/>
        <sz val="10"/>
        <rFont val="Arial"/>
        <family val="2"/>
      </rPr>
      <t>1)</t>
    </r>
  </si>
  <si>
    <t>1) Zu Vergleichszwecken mit der Bundesebene orientieren sich die Energieträgeraufteilung und die Einheit (Mrd kWh) an den Vorgaben der AG Energiebilanzen e.V.</t>
  </si>
  <si>
    <t>Mineralöl-
produkte</t>
  </si>
  <si>
    <t>Übrige Energie-träger</t>
  </si>
  <si>
    <t>Erneuer-bare</t>
  </si>
  <si>
    <t>Wasser-kraft</t>
  </si>
  <si>
    <r>
      <t>Steinkohlen</t>
    </r>
    <r>
      <rPr>
        <i/>
        <vertAlign val="superscript"/>
        <sz val="10"/>
        <rFont val="Arial"/>
        <family val="2"/>
      </rPr>
      <t>2)</t>
    </r>
  </si>
  <si>
    <t>nachrichtlich: Bruttostromerzeugung aus</t>
  </si>
  <si>
    <t>2) 1997 bis 2002 einschl. Petrolkoks.</t>
  </si>
  <si>
    <r>
      <rPr>
        <sz val="9"/>
        <color theme="0"/>
        <rFont val="Times New Roman"/>
        <family val="1"/>
      </rPr>
      <t xml:space="preserve">1) </t>
    </r>
    <r>
      <rPr>
        <sz val="9"/>
        <rFont val="Times New Roman"/>
        <family val="1"/>
      </rPr>
      <t>ab 2000 einschl. Kraftwerke der DB Energie AG.</t>
    </r>
  </si>
  <si>
    <r>
      <t>SO</t>
    </r>
    <r>
      <rPr>
        <i/>
        <vertAlign val="subscript"/>
        <sz val="10"/>
        <rFont val="Arial"/>
        <family val="2"/>
      </rPr>
      <t>2</t>
    </r>
    <r>
      <rPr>
        <i/>
        <sz val="10"/>
        <rFont val="Arial"/>
        <family val="2"/>
      </rPr>
      <t>-Emissionen insgesamt</t>
    </r>
  </si>
  <si>
    <r>
      <t>NO</t>
    </r>
    <r>
      <rPr>
        <i/>
        <vertAlign val="subscript"/>
        <sz val="10"/>
        <rFont val="Arial"/>
        <family val="2"/>
      </rPr>
      <t>2</t>
    </r>
    <r>
      <rPr>
        <i/>
        <sz val="10"/>
        <rFont val="Arial"/>
        <family val="2"/>
      </rPr>
      <t>-Emissionen insgesamt</t>
    </r>
  </si>
  <si>
    <r>
      <t>CO</t>
    </r>
    <r>
      <rPr>
        <i/>
        <vertAlign val="subscript"/>
        <sz val="10"/>
        <rFont val="Arial"/>
        <family val="2"/>
      </rPr>
      <t>2</t>
    </r>
    <r>
      <rPr>
        <i/>
        <sz val="10"/>
        <rFont val="Arial"/>
        <family val="2"/>
      </rPr>
      <t>-Emissionen insgesamt</t>
    </r>
  </si>
  <si>
    <r>
      <t>SO</t>
    </r>
    <r>
      <rPr>
        <i/>
        <vertAlign val="subscript"/>
        <sz val="10"/>
        <rFont val="Arial"/>
        <family val="2"/>
      </rPr>
      <t>2</t>
    </r>
    <r>
      <rPr>
        <i/>
        <sz val="10"/>
        <rFont val="Arial"/>
        <family val="2"/>
      </rPr>
      <t>-Emissionen pro erzeugter kWh</t>
    </r>
  </si>
  <si>
    <r>
      <t>NO</t>
    </r>
    <r>
      <rPr>
        <i/>
        <vertAlign val="subscript"/>
        <sz val="10"/>
        <rFont val="Arial"/>
        <family val="2"/>
      </rPr>
      <t>2</t>
    </r>
    <r>
      <rPr>
        <i/>
        <sz val="10"/>
        <rFont val="Arial"/>
        <family val="2"/>
      </rPr>
      <t>-Emissionen pro erzeugter kWh</t>
    </r>
  </si>
  <si>
    <r>
      <t>CO</t>
    </r>
    <r>
      <rPr>
        <i/>
        <vertAlign val="subscript"/>
        <sz val="10"/>
        <rFont val="Arial"/>
        <family val="2"/>
      </rPr>
      <t>2</t>
    </r>
    <r>
      <rPr>
        <i/>
        <sz val="10"/>
        <rFont val="Arial"/>
        <family val="2"/>
      </rPr>
      <t>-Emissionen pro erzeugter kWh</t>
    </r>
  </si>
  <si>
    <r>
      <t>2009</t>
    </r>
    <r>
      <rPr>
        <vertAlign val="superscript"/>
        <sz val="11"/>
        <rFont val="Times New Roman"/>
        <family val="1"/>
      </rPr>
      <t>2)</t>
    </r>
  </si>
  <si>
    <t>2) Erhebung zu den "Emissionen der Kraft- und Heizwerke in Bayern" wird seit 2008 nur noch alle drei Jahre durchgeführt.</t>
  </si>
  <si>
    <t>3) Einschl. Pumpspeicher.</t>
  </si>
  <si>
    <r>
      <t>Wasserkraft</t>
    </r>
    <r>
      <rPr>
        <i/>
        <vertAlign val="superscript"/>
        <sz val="10"/>
        <rFont val="Arial"/>
        <family val="2"/>
      </rPr>
      <t>3)</t>
    </r>
  </si>
  <si>
    <t>3) Ab 1998 einschl. Pumpspeicher. Für die Vorjahre wegen mangelnder statistischer Unterlagen fraglich.</t>
  </si>
  <si>
    <t>2) Einschl. Erdgas, Biogas, Deponiegas.</t>
  </si>
  <si>
    <r>
      <t>Mineralöle und
Mineralöl-produkte</t>
    </r>
    <r>
      <rPr>
        <i/>
        <vertAlign val="superscript"/>
        <sz val="10"/>
        <rFont val="Arial"/>
        <family val="2"/>
      </rPr>
      <t>1)</t>
    </r>
  </si>
  <si>
    <r>
      <t>Sonstige Energie-träger</t>
    </r>
    <r>
      <rPr>
        <i/>
        <vertAlign val="superscript"/>
        <sz val="10"/>
        <rFont val="Arial"/>
        <family val="2"/>
      </rPr>
      <t>2)</t>
    </r>
  </si>
  <si>
    <t>2) Dar. nicht biogene Abfälle.</t>
  </si>
  <si>
    <r>
      <rPr>
        <sz val="11"/>
        <color theme="0"/>
        <rFont val="Times New Roman"/>
        <family val="1"/>
      </rPr>
      <t>dav. dav. dav.</t>
    </r>
    <r>
      <rPr>
        <sz val="11"/>
        <rFont val="Times New Roman"/>
        <family val="1"/>
      </rPr>
      <t xml:space="preserve"> Haushalte und übrige Verbraucher</t>
    </r>
  </si>
  <si>
    <t>Haushalte und übrige Ver-braucher</t>
  </si>
  <si>
    <r>
      <t>Verarbeitendes Gewerbe</t>
    </r>
    <r>
      <rPr>
        <i/>
        <vertAlign val="superscript"/>
        <sz val="10"/>
        <rFont val="Arial"/>
        <family val="2"/>
      </rPr>
      <t>1)</t>
    </r>
  </si>
  <si>
    <t>1) Ohne Gesamteinsätze für Stromerzeugung. Ab 1995 nur noch Ausweis des Verbrauchs der Betriebe mit i.Allg. 20 und mehr Beschäftigten.</t>
  </si>
  <si>
    <t xml:space="preserve">2) Ab 1995 einschl. des Verbrauchs der industriellen Kleinbetriebe mit i.Allg. unter 20 Beschäftigten. </t>
  </si>
  <si>
    <r>
      <t>Mineralöle und  Mineralölprodukte</t>
    </r>
    <r>
      <rPr>
        <i/>
        <vertAlign val="superscript"/>
        <sz val="6"/>
        <rFont val="AGaramond"/>
      </rPr>
      <t>1)</t>
    </r>
  </si>
  <si>
    <r>
      <t>Heizwerke</t>
    </r>
    <r>
      <rPr>
        <vertAlign val="superscript"/>
        <sz val="7"/>
        <rFont val="AGaramond"/>
      </rPr>
      <t>2)</t>
    </r>
  </si>
  <si>
    <r>
      <t>Heizwerke</t>
    </r>
    <r>
      <rPr>
        <vertAlign val="superscript"/>
        <sz val="7"/>
        <rFont val="AGaramond"/>
      </rPr>
      <t>3)</t>
    </r>
  </si>
  <si>
    <r>
      <t>Verarbeitendes Gewerbe insgesamt</t>
    </r>
    <r>
      <rPr>
        <vertAlign val="superscript"/>
        <sz val="7"/>
        <rFont val="AGaramond"/>
      </rPr>
      <t xml:space="preserve">4) </t>
    </r>
  </si>
  <si>
    <r>
      <t>Haushalte und übrige Verbraucher</t>
    </r>
    <r>
      <rPr>
        <vertAlign val="superscript"/>
        <sz val="7"/>
        <rFont val="AGaramond"/>
      </rPr>
      <t>5)</t>
    </r>
  </si>
  <si>
    <t>3) Werte teilweise geschätzt.</t>
  </si>
  <si>
    <r>
      <t>Heizöl</t>
    </r>
    <r>
      <rPr>
        <i/>
        <vertAlign val="superscript"/>
        <sz val="10"/>
        <rFont val="Arial"/>
        <family val="2"/>
      </rPr>
      <t>1)</t>
    </r>
  </si>
  <si>
    <t xml:space="preserve">1) Werte teilweise geschätzt. </t>
  </si>
  <si>
    <t>1) Einschl. Einspeisung in die Netze der allgemeinen Versorgung.</t>
  </si>
  <si>
    <r>
      <t>Erneuerbare Energie-träger</t>
    </r>
    <r>
      <rPr>
        <i/>
        <vertAlign val="superscript"/>
        <sz val="10"/>
        <rFont val="Arial"/>
        <family val="2"/>
      </rPr>
      <t>3)</t>
    </r>
  </si>
  <si>
    <t>Sonst. Ver-
braucher</t>
  </si>
  <si>
    <r>
      <t>Sonst. Ver-
braucher</t>
    </r>
    <r>
      <rPr>
        <i/>
        <vertAlign val="superscript"/>
        <sz val="10"/>
        <rFont val="Arial"/>
        <family val="2"/>
      </rPr>
      <t>3)</t>
    </r>
  </si>
  <si>
    <t>Mengeneinheit</t>
  </si>
  <si>
    <t>1) Dieser Durchschnitt gilt für die Gesamtförderung bzw. Produktion.</t>
  </si>
  <si>
    <t>Daten für Schaubilder und Energieflussbild</t>
  </si>
  <si>
    <t>Haushalte und übr. Verbraucher</t>
  </si>
  <si>
    <r>
      <t>Haushalte und übr. Verbraucher</t>
    </r>
    <r>
      <rPr>
        <i/>
        <vertAlign val="superscript"/>
        <sz val="10"/>
        <rFont val="Arial"/>
        <family val="2"/>
      </rPr>
      <t>2)</t>
    </r>
  </si>
  <si>
    <t>3) Einschl. industrielle Strom-/Wärmeerzeugungsanlagen; einschl. Energieverbrauch im Umwandlungsbereich.</t>
  </si>
  <si>
    <t>Abschnitt 2: Gase</t>
  </si>
  <si>
    <t>Kapitel A: Erläuterungen zur Energiebilanz</t>
  </si>
  <si>
    <t>Kapitel B: Energiebilanz Bayern</t>
  </si>
  <si>
    <t>Kapitel C: Struktur des Primär- und Endenergieverbrauchs</t>
  </si>
  <si>
    <t>In den nachfolgenden Tabellen sind Rundungsdifferenzen in den Summen möglich.</t>
  </si>
  <si>
    <t> Kohle (roh)</t>
  </si>
  <si>
    <t> Briketts</t>
  </si>
  <si>
    <t> Koks u.a. Stein-  kohlenprodukte</t>
  </si>
  <si>
    <t> Hartbraunkohle</t>
  </si>
  <si>
    <t> Briketts u.a.  Braunkohlen-  produkte</t>
  </si>
  <si>
    <t> Erdöl   (roh)</t>
  </si>
  <si>
    <t> Rohbenzin</t>
  </si>
  <si>
    <t> Ottokraftstoffe</t>
  </si>
  <si>
    <t> Dieselkraftstoffe</t>
  </si>
  <si>
    <t> Flugturbinen-  kraftstoffe</t>
  </si>
  <si>
    <t> Heizöl leicht</t>
  </si>
  <si>
    <t> Heizöl schwer</t>
  </si>
  <si>
    <t> Petrolkoks</t>
  </si>
  <si>
    <t> Andere  Mineralöl-  produkte</t>
  </si>
  <si>
    <t> Flüssiggas</t>
  </si>
  <si>
    <t> Raffineriegas</t>
  </si>
  <si>
    <t> Kokereigas,  Stadtgas</t>
  </si>
  <si>
    <t> Erdgas</t>
  </si>
  <si>
    <t> Wasserkraft</t>
  </si>
  <si>
    <t> Klärgas und  andere Biogase</t>
  </si>
  <si>
    <t> Feste Biomasse</t>
  </si>
  <si>
    <t> Abfälle</t>
  </si>
  <si>
    <t> Sonstige</t>
  </si>
  <si>
    <t> Kernenergie</t>
  </si>
  <si>
    <t> Strom</t>
  </si>
  <si>
    <t> Fernwärme</t>
  </si>
  <si>
    <t> Energieträger  insgesamt</t>
  </si>
  <si>
    <t>Mio m³</t>
  </si>
  <si>
    <t> Zeile</t>
  </si>
  <si>
    <t>2) Einschl. Einsatz für ungekoppelte Wärmeerzeugung in HKW.</t>
  </si>
  <si>
    <t>3) Einschl. ungekoppelte Wärmeerzeugung in HKW.</t>
  </si>
  <si>
    <t>5) Darunter Gewerbe, Handel, Dienstleistungen.</t>
  </si>
  <si>
    <r>
      <t> Zeile</t>
    </r>
    <r>
      <rPr>
        <i/>
        <vertAlign val="superscript"/>
        <sz val="7"/>
        <rFont val="Arial"/>
        <family val="2"/>
      </rPr>
      <t>1)</t>
    </r>
  </si>
  <si>
    <t> Klärgas</t>
  </si>
  <si>
    <t> Biogene Abfälle</t>
  </si>
  <si>
    <t> Biogas</t>
  </si>
  <si>
    <t> Flüssige
 biogene 
 Stoffe</t>
  </si>
  <si>
    <t>1) Nummerierung entspricht Aufbau der Energiebilanz Bayern - Tabellen A bis C.</t>
  </si>
  <si>
    <t xml:space="preserve">3) Einschl. ungekoppelte Wärmeerzeugung in HKW.
</t>
  </si>
  <si>
    <r>
      <t xml:space="preserve">1) Werte teilweise geschätzt.
</t>
    </r>
    <r>
      <rPr>
        <vertAlign val="superscript"/>
        <sz val="7"/>
        <rFont val="Times New Roman"/>
        <family val="1"/>
      </rPr>
      <t/>
    </r>
  </si>
  <si>
    <r>
      <t>Mineralöle und Mineralölprodukte</t>
    </r>
    <r>
      <rPr>
        <vertAlign val="superscript"/>
        <sz val="11"/>
        <rFont val="Times New Roman"/>
        <family val="1"/>
      </rPr>
      <t>2)</t>
    </r>
  </si>
  <si>
    <r>
      <t>Sonstige Energieträger</t>
    </r>
    <r>
      <rPr>
        <vertAlign val="superscript"/>
        <sz val="11"/>
        <rFont val="Times New Roman"/>
        <family val="1"/>
      </rPr>
      <t>3)</t>
    </r>
  </si>
  <si>
    <r>
      <t>2) Einschl. Flüssiggas und Raffineriegas.</t>
    </r>
    <r>
      <rPr>
        <vertAlign val="superscript"/>
        <sz val="9"/>
        <rFont val="Times New Roman"/>
        <family val="1"/>
      </rPr>
      <t/>
    </r>
  </si>
  <si>
    <t>3) Dar. Abfälle (nicht biogen), Fernwärme.</t>
  </si>
  <si>
    <t>3) Brennholz und Brenntorf; historische statistische Unterlagen weisen für 1970 "– = nichts vorhanden" aus.</t>
  </si>
  <si>
    <t>1) Die Unterschiede in den Jahren 1950 bis 1965 zwischen den Summen der einzelnen Verbrauchssektoren und dem Gesamtverbrauch beruhen auf unvollständigen statistischen Unterlagen.</t>
  </si>
  <si>
    <t>1 000 t</t>
  </si>
  <si>
    <t>1 000 t SKE</t>
  </si>
  <si>
    <r>
      <t>1) Bilanzerstellung erfolgte gemäß Berechnungsmethodik des Länderarbeitskreises Energiebilanzen auf Basis der vom Umweltbundesamt verwendeten CO</t>
    </r>
    <r>
      <rPr>
        <vertAlign val="subscript"/>
        <sz val="9"/>
        <rFont val="Times New Roman"/>
        <family val="1"/>
      </rPr>
      <t>2</t>
    </r>
    <r>
      <rPr>
        <sz val="9"/>
        <rFont val="Times New Roman"/>
        <family val="1"/>
      </rPr>
      <t>-Faktoren.</t>
    </r>
  </si>
  <si>
    <r>
      <t>Mineralöle</t>
    </r>
    <r>
      <rPr>
        <i/>
        <vertAlign val="superscript"/>
        <sz val="10"/>
        <rFont val="Arial"/>
        <family val="2"/>
      </rPr>
      <t>3)</t>
    </r>
  </si>
  <si>
    <r>
      <t>Endenergieverbrauch</t>
    </r>
    <r>
      <rPr>
        <vertAlign val="superscript"/>
        <sz val="10"/>
        <rFont val="Times New Roman"/>
        <family val="1"/>
      </rPr>
      <t>4)</t>
    </r>
  </si>
  <si>
    <t>Wärmekraftwerke der allg. Versorgung (ohne KWK)</t>
  </si>
  <si>
    <t>Wärmekraftwerke der allg. Versorgung (nur KWK)</t>
  </si>
  <si>
    <r>
      <rPr>
        <sz val="11"/>
        <color theme="0"/>
        <rFont val="Times"/>
        <family val="1"/>
      </rPr>
      <t xml:space="preserve">dav. </t>
    </r>
    <r>
      <rPr>
        <sz val="11"/>
        <rFont val="Times"/>
        <family val="1"/>
      </rPr>
      <t>Heizöl</t>
    </r>
    <r>
      <rPr>
        <vertAlign val="superscript"/>
        <sz val="11"/>
        <rFont val="Times"/>
        <family val="1"/>
      </rPr>
      <t>2)</t>
    </r>
  </si>
  <si>
    <t>2) Werte teilweise geschätzt.</t>
  </si>
  <si>
    <t>2) Der Nettoverbrauch ergibt sich aus dem Bruttoverbrauch abzüglich Eigenverbrauch bei der Erzeugung, Pumpstromverbrauch, Leitungsverluste und Bewertungsdifferenzen.</t>
  </si>
  <si>
    <t>1 000 t</t>
  </si>
  <si>
    <r>
      <t>1) Stickstoffoxide angegeben als NO</t>
    </r>
    <r>
      <rPr>
        <vertAlign val="subscript"/>
        <sz val="9"/>
        <rFont val="Times New Roman"/>
        <family val="1"/>
      </rPr>
      <t>2</t>
    </r>
    <r>
      <rPr>
        <sz val="9"/>
        <rFont val="Times New Roman"/>
        <family val="1"/>
      </rPr>
      <t>.</t>
    </r>
  </si>
  <si>
    <t>5) Nur Anlagen der allgemeinen Versorgung, d.h. ohne industrielle Strom-/Wärmeerzeugungsanlagen; einschl. Umwandlungseinsatz der Sonstigen Energieerzeuger.</t>
  </si>
  <si>
    <t>4) Einschl. industrielle Strom-/Wärmeerzeugungsanlagen; einschl. E.-Verbrauch im Umwandlungsbereich.</t>
  </si>
  <si>
    <t>2) Nur Anlagen der allgemeinen Versorgung, d.h. ohne industrielle Strom-/Wärmeerzeugungsanlagen; einschl. Umwandlungseinsatz der Sonstigen Energieerzeuger.</t>
  </si>
  <si>
    <t>4) Nur Anlagen der allgemeinen Versorgung, d.h. ohne industrielle Strom-/Wärmeerzeugungsanlagen; einschl. Umwandlungseinsatz der Sonstigen Energieerzeuger.</t>
  </si>
  <si>
    <t>1) Einschl. industrielle Strom-/Wärmeerzeugungsanlagen; einschl. E.-Verbrauch im Umwandlungsbereich.</t>
  </si>
  <si>
    <t>1) Einschl. industrielle Strom-/Wärmeerzeugungsanlagen; einschl. E.-Verbrauch im Umwandlungsbereich; ab 1994 ohne industrielle Kleinbetriebe mit i.Allg. unter 20 Beschäftigten.</t>
  </si>
  <si>
    <t>1) Einschl. industrielle Strom-/Wärmeerzeugungsanlagen; einschl. E.-Verbrauch im Umwandlungsbereich; ohne industrielle Kleinbetriebe mit i.Allg. unter 20 Beschäftigten.</t>
  </si>
  <si>
    <t>3) Einschl. industrielle Kleinbetriebe mit i.Allg. unter 20 Beschäftigten.</t>
  </si>
  <si>
    <t>3) Eine eindeutige Umrechnung in Volumeneinheiten ist wegen des unterschiedlichen Energiegehaltes von Erdgas aus verschiedenen Fördergebieten nur eingeschränkt möglich;</t>
  </si>
  <si>
    <t>Briketts u.a. Braunkohlen-
produkte</t>
  </si>
  <si>
    <r>
      <t>Koks u.a. Steinkohlen-
produkte</t>
    </r>
    <r>
      <rPr>
        <i/>
        <vertAlign val="superscript"/>
        <sz val="10"/>
        <rFont val="Arial"/>
        <family val="2"/>
      </rPr>
      <t>2)</t>
    </r>
  </si>
  <si>
    <r>
      <rPr>
        <sz val="10"/>
        <color theme="0"/>
        <rFont val="Arial"/>
        <family val="2"/>
      </rPr>
      <t xml:space="preserve">dav. </t>
    </r>
    <r>
      <rPr>
        <sz val="10"/>
        <rFont val="Arial"/>
        <family val="2"/>
      </rPr>
      <t>Erneuerbare Energieträger</t>
    </r>
  </si>
  <si>
    <r>
      <rPr>
        <sz val="10"/>
        <color theme="0"/>
        <rFont val="Arial"/>
        <family val="2"/>
      </rPr>
      <t>dav.</t>
    </r>
    <r>
      <rPr>
        <sz val="10"/>
        <rFont val="Arial"/>
        <family val="2"/>
      </rPr>
      <t xml:space="preserve"> Sonstige Energieträger</t>
    </r>
  </si>
  <si>
    <t>1) Einschl. Stromaustauschsaldo.</t>
  </si>
  <si>
    <t>Weiter mit Seite 2.</t>
  </si>
  <si>
    <r>
      <rPr>
        <sz val="10"/>
        <color theme="0"/>
        <rFont val="Arial"/>
        <family val="2"/>
      </rPr>
      <t xml:space="preserve">dav. dav. </t>
    </r>
    <r>
      <rPr>
        <sz val="10"/>
        <rFont val="Arial"/>
        <family val="2"/>
      </rPr>
      <t>Sonstige Mineralölprodukte</t>
    </r>
  </si>
  <si>
    <r>
      <rPr>
        <sz val="10"/>
        <color theme="0"/>
        <rFont val="Arial"/>
        <family val="2"/>
      </rPr>
      <t xml:space="preserve">dav. </t>
    </r>
    <r>
      <rPr>
        <sz val="10"/>
        <rFont val="Arial"/>
        <family val="2"/>
      </rPr>
      <t>dav. Importiertes Rohöl einschl. Halbfabrikate</t>
    </r>
  </si>
  <si>
    <t>Kontrolle Z. 4 (= Z. 1 + Z. 2 + Z. 3)</t>
  </si>
  <si>
    <t>Kontrolle Z. 7 (= Z. 4 - Z. 5 - Z. 6)</t>
  </si>
  <si>
    <t>Abschnitt 1: Elektrizität</t>
  </si>
  <si>
    <t>Abschnitt 3: Mineralöl</t>
  </si>
  <si>
    <t>Abschnitt 4: Kohle</t>
  </si>
  <si>
    <t>sonstigen Energieerzeuger</t>
  </si>
  <si>
    <t>1) Umwandlungseinsatz und Endenergieverbrauch; ohne Eigenverbrauch im Umwandlungsbereich und ohne nichtenergetischen Verbrauch.</t>
  </si>
  <si>
    <t>Kohle (roh) und Steinkohlen-
briketts</t>
  </si>
  <si>
    <r>
      <t>Koks u.a. Steinkohlen-
produkte</t>
    </r>
    <r>
      <rPr>
        <i/>
        <vertAlign val="superscript"/>
        <sz val="10"/>
        <rFont val="Arial"/>
        <family val="2"/>
      </rPr>
      <t>1)</t>
    </r>
  </si>
  <si>
    <t>4) Einschl. Bergbau und Gewinnung von Steinen und Erden.</t>
  </si>
  <si>
    <r>
      <rPr>
        <sz val="11"/>
        <color theme="0"/>
        <rFont val="Times"/>
        <family val="1"/>
      </rPr>
      <t>dav.</t>
    </r>
    <r>
      <rPr>
        <sz val="11"/>
        <rFont val="Times"/>
        <family val="1"/>
      </rPr>
      <t xml:space="preserve"> Erneuerbare Energieträger</t>
    </r>
  </si>
  <si>
    <t>2) Einschl. Gaskoks.</t>
  </si>
  <si>
    <t>1) Einschl. Gaskoks.</t>
  </si>
  <si>
    <t xml:space="preserve"> </t>
  </si>
  <si>
    <t>Verbrauch in Deutschland Heizöl schwer</t>
  </si>
  <si>
    <t>Verbrauch in Deutschland Heizöl leicht</t>
  </si>
  <si>
    <t>4) Einschl. Bergbau und Gewinnung von Steinen und Erden. Die Aufteilung in die Bereiche basiert ab Bilanzjahr 2008 auf der Klassifikation der Wirtschaftszweige 2008. Daher ist nur eine bedingte Vergleichbarkeit mit zurückliegenden Energiebilanzen gegeben.</t>
  </si>
  <si>
    <t>3) Erzeugung in Lauf- und Speicherwasserkraftwerken sowie Erzeugung aus natürlichem Zufluss in Pumpspeicherkraftwerken.</t>
  </si>
  <si>
    <t xml:space="preserve">                                  -</t>
  </si>
  <si>
    <t>Index
 (1998=100)</t>
  </si>
  <si>
    <t>Abfälle (fossil)
und Andere</t>
  </si>
  <si>
    <r>
      <t>kg CO</t>
    </r>
    <r>
      <rPr>
        <vertAlign val="subscript"/>
        <sz val="10"/>
        <rFont val="Arial"/>
        <family val="2"/>
      </rPr>
      <t>2</t>
    </r>
    <r>
      <rPr>
        <sz val="10"/>
        <rFont val="Arial"/>
        <family val="2"/>
      </rPr>
      <t>/GJ</t>
    </r>
  </si>
  <si>
    <t>1) Ab 1995 einschl. des Verbrauchs der industriellen Kleinbetriebe mit i.Allg. unter 20 Beschäftigten.</t>
  </si>
  <si>
    <r>
      <t>PEV Deutschland</t>
    </r>
    <r>
      <rPr>
        <i/>
        <vertAlign val="superscript"/>
        <sz val="10"/>
        <rFont val="Arial"/>
        <family val="2"/>
      </rPr>
      <t>1)</t>
    </r>
  </si>
  <si>
    <r>
      <t>Deutschland</t>
    </r>
    <r>
      <rPr>
        <i/>
        <vertAlign val="superscript"/>
        <sz val="10"/>
        <rFont val="Arial"/>
        <family val="2"/>
      </rPr>
      <t>1)</t>
    </r>
  </si>
  <si>
    <r>
      <t>Bruttostromerzeugung in Deutschland</t>
    </r>
    <r>
      <rPr>
        <i/>
        <vertAlign val="superscript"/>
        <sz val="10"/>
        <rFont val="Arial"/>
        <family val="2"/>
      </rPr>
      <t>1)</t>
    </r>
  </si>
  <si>
    <t>Dieselkraftstoff</t>
  </si>
  <si>
    <t>Flugturbinenkraftstoff, Petroleum</t>
  </si>
  <si>
    <t>Ottokraftstoff</t>
  </si>
  <si>
    <t>Feste Biomasse</t>
  </si>
  <si>
    <t>PEV-2. Veränderung von Primärenergieverbrauch (PEV), Energieproduktivität und Energieintensität in Bayern</t>
  </si>
  <si>
    <r>
      <rPr>
        <b/>
        <sz val="11"/>
        <color theme="0"/>
        <rFont val="Arial"/>
        <family val="2"/>
      </rPr>
      <t xml:space="preserve">PEV-6. </t>
    </r>
    <r>
      <rPr>
        <b/>
        <sz val="11"/>
        <color theme="1"/>
        <rFont val="Arial"/>
        <family val="2"/>
      </rPr>
      <t>Umwandlungsverlusten</t>
    </r>
    <r>
      <rPr>
        <b/>
        <sz val="11"/>
        <color theme="0"/>
        <rFont val="Arial"/>
        <family val="2"/>
      </rPr>
      <t xml:space="preserve"> </t>
    </r>
    <r>
      <rPr>
        <b/>
        <sz val="11"/>
        <rFont val="Arial"/>
        <family val="2"/>
      </rPr>
      <t>und nichtenergetischem Verbrauch (Wirkungsgradmethode)</t>
    </r>
  </si>
  <si>
    <r>
      <rPr>
        <sz val="11"/>
        <color theme="0"/>
        <rFont val="Times"/>
        <family val="1"/>
      </rPr>
      <t xml:space="preserve">dav. </t>
    </r>
    <r>
      <rPr>
        <sz val="11"/>
        <rFont val="Times"/>
        <family val="1"/>
      </rPr>
      <t>Haushalte und sonstige Verbraucher</t>
    </r>
  </si>
  <si>
    <r>
      <t xml:space="preserve">dav. </t>
    </r>
    <r>
      <rPr>
        <sz val="11"/>
        <rFont val="Times"/>
        <family val="1"/>
      </rPr>
      <t>dav. ≤ 10 MWh</t>
    </r>
  </si>
  <si>
    <r>
      <rPr>
        <sz val="11"/>
        <color theme="0"/>
        <rFont val="Times"/>
        <family val="1"/>
      </rPr>
      <t>dav. dav.</t>
    </r>
    <r>
      <rPr>
        <sz val="11"/>
        <rFont val="Times"/>
        <family val="1"/>
      </rPr>
      <t xml:space="preserve"> &gt; 10 MWh</t>
    </r>
  </si>
  <si>
    <t>Jahr</t>
  </si>
  <si>
    <t>End-verbrauchs-bereich gesamt</t>
  </si>
  <si>
    <t xml:space="preserve">Verkehr </t>
  </si>
  <si>
    <t>Strom-erzeugung</t>
  </si>
  <si>
    <t>Fernwärme-erzeugung</t>
  </si>
  <si>
    <t>Schienen-verkehr</t>
  </si>
  <si>
    <t>Straßen-verkehr</t>
  </si>
  <si>
    <t>Küsten- und Binnen-schifffahrt</t>
  </si>
  <si>
    <t>3) Darunter Gewerbe, Handel, Dienstleistungen</t>
  </si>
  <si>
    <t>1) Sonstige Energieerzeuger, Energieverbrauch im Umwandlungsbereich</t>
  </si>
  <si>
    <t>2) Gewinnung von Steinen und Erden, sonstiger Bergbau, Verarbeitendes Gewerbe</t>
  </si>
  <si>
    <r>
      <t>Sonstige</t>
    </r>
    <r>
      <rPr>
        <i/>
        <vertAlign val="superscript"/>
        <sz val="10"/>
        <color theme="1"/>
        <rFont val="Arial"/>
        <family val="2"/>
      </rPr>
      <t>1)</t>
    </r>
    <r>
      <rPr>
        <i/>
        <sz val="10"/>
        <color theme="1"/>
        <rFont val="Arial"/>
        <family val="2"/>
      </rPr>
      <t>,
Fackel-verluste</t>
    </r>
  </si>
  <si>
    <r>
      <t>Verar-beitendes Gewerbe</t>
    </r>
    <r>
      <rPr>
        <i/>
        <vertAlign val="superscript"/>
        <sz val="10"/>
        <color theme="1"/>
        <rFont val="Arial"/>
        <family val="2"/>
      </rPr>
      <t>2)</t>
    </r>
  </si>
  <si>
    <r>
      <t>in 1000 t CO</t>
    </r>
    <r>
      <rPr>
        <i/>
        <vertAlign val="subscript"/>
        <sz val="10"/>
        <rFont val="Arial"/>
        <family val="2"/>
      </rPr>
      <t>2</t>
    </r>
  </si>
  <si>
    <t>Umwandlungs-bereich gesamt</t>
  </si>
  <si>
    <t>in 1000</t>
  </si>
  <si>
    <r>
      <t>Energie-bedingte CO</t>
    </r>
    <r>
      <rPr>
        <i/>
        <vertAlign val="subscript"/>
        <sz val="10"/>
        <rFont val="Arial"/>
        <family val="2"/>
      </rPr>
      <t>2</t>
    </r>
    <r>
      <rPr>
        <i/>
        <sz val="10"/>
        <rFont val="Arial"/>
        <family val="2"/>
      </rPr>
      <t>-Emissionen Insgesamt</t>
    </r>
  </si>
  <si>
    <r>
      <t>Haushalte u. übrige Ver-braucher</t>
    </r>
    <r>
      <rPr>
        <i/>
        <vertAlign val="superscript"/>
        <sz val="10"/>
        <color theme="1"/>
        <rFont val="Arial"/>
        <family val="2"/>
      </rPr>
      <t>3)</t>
    </r>
  </si>
  <si>
    <r>
      <t>in t CO</t>
    </r>
    <r>
      <rPr>
        <i/>
        <vertAlign val="subscript"/>
        <sz val="10"/>
        <rFont val="Arial"/>
        <family val="2"/>
      </rPr>
      <t>2</t>
    </r>
    <r>
      <rPr>
        <i/>
        <sz val="10"/>
        <rFont val="Arial"/>
        <family val="2"/>
      </rPr>
      <t>/EW</t>
    </r>
  </si>
  <si>
    <t>1000 EW</t>
  </si>
  <si>
    <t>1 000 t/PJ</t>
  </si>
  <si>
    <t>t/EW</t>
  </si>
  <si>
    <t>1) Quelle: Bayerisches Landesamt für Statistik, Länderarbeitskreis Energiebilanzen.</t>
  </si>
  <si>
    <t>2) Quelle: Umweltbundesamt, AG Energiebilanzen e.V., Umweltökonomische Gesamtrechnungen der Länder, eigene Berechnungen.</t>
  </si>
  <si>
    <r>
      <t>CO</t>
    </r>
    <r>
      <rPr>
        <i/>
        <vertAlign val="subscript"/>
        <sz val="10"/>
        <rFont val="Arial"/>
        <family val="2"/>
      </rPr>
      <t>2</t>
    </r>
    <r>
      <rPr>
        <i/>
        <sz val="10"/>
        <rFont val="Arial"/>
        <family val="2"/>
      </rPr>
      <t>-Intensität</t>
    </r>
  </si>
  <si>
    <r>
      <t>CO</t>
    </r>
    <r>
      <rPr>
        <i/>
        <vertAlign val="subscript"/>
        <sz val="10"/>
        <rFont val="Arial"/>
        <family val="2"/>
      </rPr>
      <t>2</t>
    </r>
    <r>
      <rPr>
        <i/>
        <sz val="10"/>
        <rFont val="Arial"/>
        <family val="2"/>
      </rPr>
      <t>-Emission
absolut</t>
    </r>
  </si>
  <si>
    <r>
      <t>CO</t>
    </r>
    <r>
      <rPr>
        <i/>
        <vertAlign val="subscript"/>
        <sz val="10"/>
        <rFont val="Arial"/>
        <family val="2"/>
      </rPr>
      <t>2</t>
    </r>
    <r>
      <rPr>
        <i/>
        <sz val="10"/>
        <rFont val="Arial"/>
        <family val="2"/>
      </rPr>
      <t>-Emission
je Einwohner</t>
    </r>
  </si>
  <si>
    <t xml:space="preserve">2) Einschl. Erdgas, Biogas, Deponiegas. Seit 2003 Erdgas, Biogas, Deponiegas, Klärgas und sonstige hergestellte Gase (ohne Flüssiggas und Raffineriegas). </t>
  </si>
  <si>
    <t>2) Vorläufige Angaben.</t>
  </si>
  <si>
    <r>
      <rPr>
        <sz val="11"/>
        <color theme="0"/>
        <rFont val="Times New Roman"/>
        <family val="1"/>
      </rPr>
      <t xml:space="preserve">dar. </t>
    </r>
    <r>
      <rPr>
        <sz val="11"/>
        <rFont val="Times New Roman"/>
        <family val="1"/>
      </rPr>
      <t>Biomasse</t>
    </r>
    <r>
      <rPr>
        <vertAlign val="superscript"/>
        <sz val="11"/>
        <rFont val="Times New Roman"/>
        <family val="1"/>
      </rPr>
      <t>4)</t>
    </r>
  </si>
  <si>
    <t>4) Brennholz und sonstige feste Biomasse, flüssige biogene Stoffe, Biogas, Klärschlamm.</t>
  </si>
  <si>
    <t>5) Aufteilung gemäß Länderarbeitskreis Energiebilanzen: biogener Anteil von Hausmüll, Siedlungsabfälle 50%, nicht biogener Anteil 50% - Industrie Abfall 100% nicht biogen.</t>
  </si>
  <si>
    <r>
      <rPr>
        <sz val="11"/>
        <color theme="0"/>
        <rFont val="Times New Roman"/>
        <family val="1"/>
      </rPr>
      <t xml:space="preserve">dar. </t>
    </r>
    <r>
      <rPr>
        <sz val="11"/>
        <rFont val="Times New Roman"/>
        <family val="1"/>
      </rPr>
      <t>Abfall (biogen)</t>
    </r>
    <r>
      <rPr>
        <vertAlign val="superscript"/>
        <sz val="11"/>
        <rFont val="Times New Roman"/>
        <family val="1"/>
      </rPr>
      <t>5)</t>
    </r>
  </si>
  <si>
    <t>Gichtgas, Konvertergas</t>
  </si>
  <si>
    <r>
      <t>Kapitel D: Struktur und Entwicklung der energiebedingten CO</t>
    </r>
    <r>
      <rPr>
        <b/>
        <vertAlign val="subscript"/>
        <sz val="11"/>
        <rFont val="Times New Roman"/>
        <family val="1"/>
      </rPr>
      <t>2</t>
    </r>
    <r>
      <rPr>
        <b/>
        <sz val="11"/>
        <rFont val="Times New Roman"/>
        <family val="1"/>
      </rPr>
      <t>-Emissionen</t>
    </r>
  </si>
  <si>
    <t>Kapitel E: Situation und Entwicklung bei den einzelnen Energieträgern</t>
  </si>
  <si>
    <r>
      <t>Gase</t>
    </r>
    <r>
      <rPr>
        <i/>
        <vertAlign val="superscript"/>
        <sz val="10"/>
        <rFont val="Arial"/>
        <family val="2"/>
      </rPr>
      <t>3)</t>
    </r>
  </si>
  <si>
    <r>
      <t>Mineralöle
und Mineralöl-
produkte</t>
    </r>
    <r>
      <rPr>
        <i/>
        <vertAlign val="superscript"/>
        <sz val="10"/>
        <rFont val="Arial"/>
        <family val="2"/>
      </rPr>
      <t>2)</t>
    </r>
  </si>
  <si>
    <r>
      <t>Erneuerbare Energie-träger</t>
    </r>
    <r>
      <rPr>
        <i/>
        <vertAlign val="superscript"/>
        <sz val="10"/>
        <rFont val="Arial"/>
        <family val="2"/>
      </rPr>
      <t>4)</t>
    </r>
  </si>
  <si>
    <t>2) Ab 1990 einschl. Flüssiggas und Raffineriegas.</t>
  </si>
  <si>
    <t>3) Bis 1989 einschl. Flüssiggas und Raffineriegas.</t>
  </si>
  <si>
    <t>4) Brennholz und Brenntorf; historische statistische Unterlagen weisen für 1983 bis 1991 "– = nichts vorhanden" aus.</t>
  </si>
  <si>
    <t>2) einschl. Flüssiggas und Raffineriegas.</t>
  </si>
  <si>
    <t>2) Nummerierung entspricht Aufbau der Energiebilanz Bayern.</t>
  </si>
  <si>
    <r>
      <t>CO</t>
    </r>
    <r>
      <rPr>
        <b/>
        <vertAlign val="subscript"/>
        <sz val="11"/>
        <rFont val="Arial"/>
        <family val="2"/>
      </rPr>
      <t>2</t>
    </r>
    <r>
      <rPr>
        <b/>
        <sz val="11"/>
        <rFont val="Arial"/>
        <family val="2"/>
      </rPr>
      <t>-2. Energiebedingte CO</t>
    </r>
    <r>
      <rPr>
        <b/>
        <vertAlign val="subscript"/>
        <sz val="11"/>
        <rFont val="Arial"/>
        <family val="2"/>
      </rPr>
      <t>2</t>
    </r>
    <r>
      <rPr>
        <b/>
        <sz val="11"/>
        <rFont val="Arial"/>
        <family val="2"/>
      </rPr>
      <t>-Emissionen in Bayern und in Deutschland seit 1990 (Quellenbilanz)</t>
    </r>
  </si>
  <si>
    <r>
      <t>Bayern</t>
    </r>
    <r>
      <rPr>
        <i/>
        <vertAlign val="superscript"/>
        <sz val="10"/>
        <rFont val="Arial"/>
        <family val="2"/>
      </rPr>
      <t>1)</t>
    </r>
  </si>
  <si>
    <r>
      <t>Deutschland</t>
    </r>
    <r>
      <rPr>
        <i/>
        <vertAlign val="superscript"/>
        <sz val="10"/>
        <rFont val="Arial"/>
        <family val="2"/>
      </rPr>
      <t>2)</t>
    </r>
  </si>
  <si>
    <r>
      <t>Einwohner</t>
    </r>
    <r>
      <rPr>
        <i/>
        <vertAlign val="superscript"/>
        <sz val="10"/>
        <rFont val="Arial"/>
        <family val="2"/>
      </rPr>
      <t>3)</t>
    </r>
  </si>
  <si>
    <r>
      <t>CO</t>
    </r>
    <r>
      <rPr>
        <b/>
        <vertAlign val="subscript"/>
        <sz val="11"/>
        <color theme="1"/>
        <rFont val="Arial"/>
        <family val="2"/>
      </rPr>
      <t>2</t>
    </r>
    <r>
      <rPr>
        <b/>
        <sz val="11"/>
        <color theme="1"/>
        <rFont val="Arial"/>
        <family val="2"/>
      </rPr>
      <t>-3: Energiebedingte CO</t>
    </r>
    <r>
      <rPr>
        <b/>
        <vertAlign val="subscript"/>
        <sz val="11"/>
        <color theme="1"/>
        <rFont val="Arial"/>
        <family val="2"/>
      </rPr>
      <t>2</t>
    </r>
    <r>
      <rPr>
        <b/>
        <sz val="11"/>
        <color theme="1"/>
        <rFont val="Arial"/>
        <family val="2"/>
      </rPr>
      <t>-Emissionen in Bayern nach Emittentensektoren seit 1990 (Quellenbilanz)</t>
    </r>
  </si>
  <si>
    <t>Umwandlungsbereich insgesamt</t>
  </si>
  <si>
    <t>Endverbrauchs-bereich insgesamt</t>
  </si>
  <si>
    <t>Küsten- und Binnenschifffahrt</t>
  </si>
  <si>
    <r>
      <t>Einwohner</t>
    </r>
    <r>
      <rPr>
        <i/>
        <vertAlign val="superscript"/>
        <sz val="10"/>
        <rFont val="Arial"/>
        <family val="2"/>
      </rPr>
      <t>1)</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</si>
  <si>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</si>
  <si>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</si>
  <si>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t>2) Sonstige Energieerzeuger, Energieverbrauch im Umwandlungsbereich</t>
  </si>
  <si>
    <t>3) Gewinnung von Steinen und Erden, sonstiger Bergbau, Verarbeitendes Gewerbe</t>
  </si>
  <si>
    <t>4) Darunter Gewerbe, Handel, Dienstleistungen</t>
  </si>
  <si>
    <r>
      <t>Sonstige</t>
    </r>
    <r>
      <rPr>
        <i/>
        <vertAlign val="superscript"/>
        <sz val="10"/>
        <color theme="1"/>
        <rFont val="Arial"/>
        <family val="2"/>
      </rPr>
      <t>2)</t>
    </r>
    <r>
      <rPr>
        <i/>
        <sz val="10"/>
        <color theme="1"/>
        <rFont val="Arial"/>
        <family val="2"/>
      </rPr>
      <t>,
Fackel-verluste</t>
    </r>
  </si>
  <si>
    <r>
      <t>Verar-beitendes Gewerbe</t>
    </r>
    <r>
      <rPr>
        <i/>
        <vertAlign val="superscript"/>
        <sz val="10"/>
        <color theme="1"/>
        <rFont val="Arial"/>
        <family val="2"/>
      </rPr>
      <t>3)</t>
    </r>
  </si>
  <si>
    <r>
      <t>Haushalte u. übrige Verbraucher</t>
    </r>
    <r>
      <rPr>
        <i/>
        <vertAlign val="superscript"/>
        <sz val="10"/>
        <color theme="1"/>
        <rFont val="Arial"/>
        <family val="2"/>
      </rPr>
      <t>4)</t>
    </r>
  </si>
  <si>
    <t>1) Im Gegensatz zu Tabellen der Energiebilanz Bayern umfasst das Verarb. Gewerbe in der Strombilanz auch den Eigenverbrauch der Raffinerien bzw. der Erdöl- und Erdgasgewinnung.</t>
  </si>
  <si>
    <t>1) Stromerzeugungsanlagen der allgemeinen Versorgung mit Sitz in Bayern und einer Engpassleistung von i.Allg. 1 MW oder mehr.</t>
  </si>
  <si>
    <t>Kontrolle (Modell Nord)</t>
  </si>
  <si>
    <t>Steinkohlefaktor 100 T per TJ</t>
  </si>
  <si>
    <t>Wirbelschichtkohle</t>
  </si>
  <si>
    <t>Xylit</t>
  </si>
  <si>
    <t>Netzverluste - Strom</t>
  </si>
  <si>
    <t>Generalfaktor - Strom</t>
  </si>
  <si>
    <t>TWh</t>
  </si>
  <si>
    <t>6.7 Einwohner</t>
  </si>
  <si>
    <t>Zum Inhaltsverzeichnis</t>
  </si>
  <si>
    <t>Baden-
Württemberg</t>
  </si>
  <si>
    <t>Berlin</t>
  </si>
  <si>
    <t>Branden-
burg</t>
  </si>
  <si>
    <t>Bremen</t>
  </si>
  <si>
    <t>Hamburg</t>
  </si>
  <si>
    <t>Hessen</t>
  </si>
  <si>
    <t>Mecklenburg-
Vorpommern</t>
  </si>
  <si>
    <t>Nieder-
sachsen</t>
  </si>
  <si>
    <t>Nordrhein-
Westfalen</t>
  </si>
  <si>
    <t>Rheinland-Pfalz</t>
  </si>
  <si>
    <t>Saarland</t>
  </si>
  <si>
    <t>Sachsen</t>
  </si>
  <si>
    <t>Sachsen-Anhalt</t>
  </si>
  <si>
    <t>Schleswig-
Holstein</t>
  </si>
  <si>
    <t>Thüringen</t>
  </si>
  <si>
    <t>Deutschland</t>
  </si>
  <si>
    <t>alte Bundesländer
einschließlich Berlin</t>
  </si>
  <si>
    <t>alte Bundesländer
ohne Berlin</t>
  </si>
  <si>
    <t>neue Bundesländer
einschließlich Berlin</t>
  </si>
  <si>
    <t>neue Bundesländer
ohne Berlin</t>
  </si>
  <si>
    <t>in 1000 Personen</t>
  </si>
  <si>
    <t>Veränderung gegenüber dem Vorjahr in %</t>
  </si>
  <si>
    <t>2015 = 100</t>
  </si>
  <si>
    <t>Anteil an Deutschland in %</t>
  </si>
  <si>
    <t>Quelle Volkswirtschaftliche Gesamtrechnung der Länder</t>
  </si>
  <si>
    <t xml:space="preserve">Excel-Tipp: [+] Zeichen oben drücken um die Zwischenjahre einblenden </t>
  </si>
  <si>
    <r>
      <t>Emission trends for Germany since 1990, CO</t>
    </r>
    <r>
      <rPr>
        <b/>
        <vertAlign val="subscript"/>
        <sz val="20"/>
        <rFont val="Arial"/>
        <family val="2"/>
      </rPr>
      <t>2</t>
    </r>
    <r>
      <rPr>
        <b/>
        <sz val="20"/>
        <rFont val="Arial"/>
        <family val="2"/>
      </rPr>
      <t xml:space="preserve"> in kt</t>
    </r>
  </si>
  <si>
    <t>Emission source and sink categories</t>
  </si>
  <si>
    <t>View</t>
  </si>
  <si>
    <t>Total Emissions (without LULUCF)</t>
  </si>
  <si>
    <t>Total Emissions (with LULUCF)</t>
  </si>
  <si>
    <t>1. Energy</t>
  </si>
  <si>
    <t>A. Fuel Combustion</t>
  </si>
  <si>
    <t>1. Energy Industries</t>
  </si>
  <si>
    <t>EM_1A1_CO2</t>
  </si>
  <si>
    <t>2. Manufacturing Industries and Construction</t>
  </si>
  <si>
    <t>EM_1A2_CO2</t>
  </si>
  <si>
    <t>3. Transport</t>
  </si>
  <si>
    <t>EM_1A3_CO2</t>
  </si>
  <si>
    <t xml:space="preserve"> thereof Road transportation</t>
  </si>
  <si>
    <t>EM_1A3b_CO2</t>
  </si>
  <si>
    <t>4. Other Sectors</t>
  </si>
  <si>
    <t>EM_1A4_CO2</t>
  </si>
  <si>
    <t xml:space="preserve"> thereof Commercial / Institutional</t>
  </si>
  <si>
    <t>EM_1A4a_CO2</t>
  </si>
  <si>
    <t xml:space="preserve"> thereof Residential</t>
  </si>
  <si>
    <t>EM_1A4b_CO2</t>
  </si>
  <si>
    <t>5. Other (military)</t>
  </si>
  <si>
    <t>EM_1A5_CO2</t>
  </si>
  <si>
    <t>B. Fugitive Emissions from Fuels</t>
  </si>
  <si>
    <t>1. Solid Fuels</t>
  </si>
  <si>
    <t>EM_1B1_CO2</t>
  </si>
  <si>
    <t>2. Oil and Natural Gas</t>
  </si>
  <si>
    <t>EM_1B2_CO2</t>
  </si>
  <si>
    <t>2. Industry</t>
  </si>
  <si>
    <t>A. Mineral Industry</t>
  </si>
  <si>
    <t>EM_2A_CO2</t>
  </si>
  <si>
    <t>B. Chemical Industry</t>
  </si>
  <si>
    <t>EM_2B_CO2</t>
  </si>
  <si>
    <t>C. Metal Industry</t>
  </si>
  <si>
    <t>EM_2C_CO2</t>
  </si>
  <si>
    <t>D. Non-Energy Products from Fuels</t>
  </si>
  <si>
    <t>EM_2D_CO2</t>
  </si>
  <si>
    <t>E. Electronics Industry</t>
  </si>
  <si>
    <t>F. Product Uses as Substitutes for ODS</t>
  </si>
  <si>
    <t>G. Other Product Manufacture and Use</t>
  </si>
  <si>
    <t>H. Other</t>
  </si>
  <si>
    <t>3. Agriculture</t>
  </si>
  <si>
    <t>A. Enteric Fermentation</t>
  </si>
  <si>
    <t>B. Manure Management</t>
  </si>
  <si>
    <t>D. Agricultural Soils</t>
  </si>
  <si>
    <t>G. Liming</t>
  </si>
  <si>
    <t>EM_3G_CO2</t>
  </si>
  <si>
    <t>H. Urea Application</t>
  </si>
  <si>
    <t>EM_3H_CO2</t>
  </si>
  <si>
    <t>I. Other Carbon-containing Fertilizers</t>
  </si>
  <si>
    <t>EM_3I_CO2</t>
  </si>
  <si>
    <t>J. Other</t>
  </si>
  <si>
    <t>4. Land Use, Land Use Change and Forestry</t>
  </si>
  <si>
    <t>A. Forest Land</t>
  </si>
  <si>
    <t>EM_4A_CO2</t>
  </si>
  <si>
    <t>B. Cropland</t>
  </si>
  <si>
    <t>EM_4B_CO2</t>
  </si>
  <si>
    <t>C. Grassland</t>
  </si>
  <si>
    <t>EM_4C_CO2</t>
  </si>
  <si>
    <t>D. Wetlands</t>
  </si>
  <si>
    <t>EM_4D_CO2</t>
  </si>
  <si>
    <t xml:space="preserve">E. Settlements </t>
  </si>
  <si>
    <t>EM_4E_CO2</t>
  </si>
  <si>
    <t>G. Harvested Wood Products</t>
  </si>
  <si>
    <t>EM_4G_CO2</t>
  </si>
  <si>
    <t>5. Waste</t>
  </si>
  <si>
    <t>A. Solid Waste Disposal</t>
  </si>
  <si>
    <t>B. Biological Treatment of Solid Waste</t>
  </si>
  <si>
    <t>D. Wastewater Treatment and Discharge</t>
  </si>
  <si>
    <t>E. Other</t>
  </si>
  <si>
    <t>Memo Items</t>
  </si>
  <si>
    <t>International Bunkers</t>
  </si>
  <si>
    <t>Aviation</t>
  </si>
  <si>
    <t>EM_MIBUAviation_CO2</t>
  </si>
  <si>
    <t>Marine</t>
  </si>
  <si>
    <t>EM_MIBUMarine_CO2</t>
  </si>
  <si>
    <t xml:space="preserve">CO2 Emissions from Biomass </t>
  </si>
  <si>
    <t>EM_MIBiomass_CO2</t>
  </si>
  <si>
    <t>KP 3.3 &amp; 3.4 Reporting</t>
  </si>
  <si>
    <t>EM_KP_CO2</t>
  </si>
  <si>
    <t>Nationale Trendtabellen für die deutsche Berichterstattung atmosphärischer Emissionen</t>
  </si>
  <si>
    <t>1990 - 2018</t>
  </si>
  <si>
    <t>National Trend Tables for the German Atmospheric Emission Reporting</t>
  </si>
  <si>
    <t>UMWELTBUNDESAMT</t>
  </si>
  <si>
    <t>Impressum / Imprint</t>
  </si>
  <si>
    <t>Herausgeber / Publisher:</t>
  </si>
  <si>
    <t>Umweltbundesamt</t>
  </si>
  <si>
    <t>Postfach 14 06</t>
  </si>
  <si>
    <t>06813 Dessau</t>
  </si>
  <si>
    <t>Email: V1.6@uba.de</t>
  </si>
  <si>
    <t>Internet: http://www.umweltbundesamt.de/emissionen</t>
  </si>
  <si>
    <t>Redaktion / Editor:</t>
  </si>
  <si>
    <t>Patrick Gniffke</t>
  </si>
  <si>
    <t>Dessau, Jan. 2020</t>
  </si>
  <si>
    <t>Quelle:</t>
  </si>
  <si>
    <t>2.1 Primärenergieverbrauch nach Energieträgern</t>
  </si>
  <si>
    <t>Einheit</t>
  </si>
  <si>
    <t xml:space="preserve"> Primärenergieverbrauch nach Energieträgern in PJ</t>
  </si>
  <si>
    <t>Steinkohle</t>
  </si>
  <si>
    <t>Braunkohle</t>
  </si>
  <si>
    <t>Mineralöle</t>
  </si>
  <si>
    <t>Erdgas, Erdölgas</t>
  </si>
  <si>
    <t>Erneuerbare Energien</t>
  </si>
  <si>
    <t>Außenhandelssaldo Strom</t>
  </si>
  <si>
    <t xml:space="preserve"> Primärenergieverbrauch nach Energieträgern in Mio. t SKE</t>
  </si>
  <si>
    <t>Mio. t SKE</t>
  </si>
  <si>
    <t xml:space="preserve"> Primärenergieverbrauch nach Energieträgern in %</t>
  </si>
  <si>
    <t xml:space="preserve"> Primärenergieverbrauch nach Energieträgern, Veränderungen gegenüber dem Vorjahr in %</t>
  </si>
  <si>
    <t>n/a</t>
  </si>
  <si>
    <t>Sonstige Energieträger: Nicht-erneuerbare Abfälle, Sonstige Energieträger und Außenhandelssaldo Fernwärme</t>
  </si>
  <si>
    <r>
      <t>Pumpstromverbrauch</t>
    </r>
    <r>
      <rPr>
        <vertAlign val="superscript"/>
        <sz val="12"/>
        <rFont val="Times"/>
        <family val="1"/>
      </rPr>
      <t>3)</t>
    </r>
  </si>
  <si>
    <t>. . .</t>
  </si>
  <si>
    <t xml:space="preserve">3) Erzeugung in Lauf- und Speicherwasserkraftwerken sowie Erzeugung aus natürlichem Zufluss in Pumpspeicherkraftwerken. </t>
  </si>
  <si>
    <t xml:space="preserve">    Vor 2018 gesamte Erzeugung der Pumpspeicherkraftwerke mit natürlichen Zufluss.</t>
  </si>
  <si>
    <t>3) Vorläufige Werte.</t>
  </si>
  <si>
    <t>Stein-
kohlen</t>
  </si>
  <si>
    <t>und andere Speicher</t>
  </si>
  <si>
    <t>3) Ab 2018 inkl. eingespeicherter Strom anderer Speicher und Elektrokessel.</t>
  </si>
  <si>
    <t>und Abgabe an sonstige</t>
  </si>
  <si>
    <t>2) Fahrstrom für Schienenverkehr und Elektromobilität.</t>
  </si>
  <si>
    <t> Deponie-gas</t>
  </si>
  <si>
    <t> Wasser-kraft</t>
  </si>
  <si>
    <t> Photo-voltaik</t>
  </si>
  <si>
    <t> Solar-thermie</t>
  </si>
  <si>
    <t> Wind-kraft</t>
  </si>
  <si>
    <t> Biotreib-stoffe</t>
  </si>
  <si>
    <t> Klär-schlamm</t>
  </si>
  <si>
    <t> Geo-thermie u. 
 Umwelt-wärme</t>
  </si>
  <si>
    <t xml:space="preserve"> Sonstige 
</t>
  </si>
  <si>
    <t>Energie-träger 
insgesamt</t>
  </si>
  <si>
    <t>2) Der Nettoverbrauch ergibt sich aus dem Bruttoverbrauch abzüglich Eigenverbrauch bei der Erzeugung, Pumpstromverbrauch, Leitungsverluste und 
Bewertungsdifferenzen.</t>
  </si>
  <si>
    <r>
      <t>Allgemeine
Versorgung</t>
    </r>
    <r>
      <rPr>
        <i/>
        <vertAlign val="superscript"/>
        <sz val="10"/>
        <rFont val="Arial"/>
        <family val="2"/>
      </rPr>
      <t>1)</t>
    </r>
  </si>
  <si>
    <t>Verarbeitendes
Gewerbe</t>
  </si>
  <si>
    <t>Haushalte u. übrige Verbraucher</t>
  </si>
  <si>
    <t>Haushalte u. übrigeVerbraucher</t>
  </si>
  <si>
    <t>Erneuerb.
Energieträger</t>
  </si>
  <si>
    <t>2) Der Nettoverbrauch ergibt sich aus dem Bruttoverbrauch abzüglich Eigenverbrauch bei der Erzeugung, Pumpstromverbrauch, Leitungsverluste 
und Bewertungsdifferenzen.
3) Vorläufige Angaben.</t>
  </si>
  <si>
    <t>1) Der Nettoverbrauch ergibt sich aus dem Bruttoverbrauch abzüglich Eigenverbrauch bei der Erzeugung, Pumpstromverbrauch, Leitungsverluste und Bewertungsdifferenzen.</t>
  </si>
  <si>
    <r>
      <t>PEV</t>
    </r>
    <r>
      <rPr>
        <i/>
        <vertAlign val="superscript"/>
        <sz val="10"/>
        <rFont val="Arial"/>
        <family val="2"/>
      </rPr>
      <t>1)</t>
    </r>
  </si>
  <si>
    <r>
      <t>Umwandlungsverluste</t>
    </r>
    <r>
      <rPr>
        <i/>
        <vertAlign val="superscript"/>
        <sz val="10"/>
        <rFont val="Arial"/>
        <family val="2"/>
      </rPr>
      <t>2)</t>
    </r>
  </si>
  <si>
    <r>
      <rPr>
        <sz val="9"/>
        <color theme="0"/>
        <rFont val="Times New Roman"/>
        <family val="1"/>
      </rPr>
      <t xml:space="preserve">3) </t>
    </r>
    <r>
      <rPr>
        <sz val="9"/>
        <rFont val="Times New Roman"/>
        <family val="1"/>
      </rPr>
      <t>Umrechnung mit Hi = 35,169 TJ/Mio m³.</t>
    </r>
  </si>
  <si>
    <t>4) Hi = 31,736 TJ/Mio m³.</t>
  </si>
  <si>
    <t>2) Hi = 31,736 TJ/Mio m³; ab 2008 Hi = 35,169 TJ/Mio m³; ab 2013 Hi = 35,182 TJ/Mio m³.</t>
  </si>
  <si>
    <t>5) Hi = 31,736 TJ/Mio m³.</t>
  </si>
  <si>
    <t>4) Hi = 31,736 TJ/Mio m³; ab 2008 Hi = 35,169 TJ/Mio m³; ab 2013 Hi = 35,182 TJ/Mio m³.</t>
  </si>
  <si>
    <t>2) Erst ab 2004 werden neben erneuerbaren Energieträgern und Fernwärme auch sonstige Energieträger (dar. nicht biogene Abfälle) gesondert im EEV der Energiebilanz Bayern 
    ausgewiesen.</t>
  </si>
  <si>
    <t>1) Hi = 35,182 TJ/Mio m³.</t>
  </si>
  <si>
    <t>3) Hi = 31,736 TJ/Mio m³.</t>
  </si>
  <si>
    <t>PEV-4. Struktur des Primärenergieverbrauchs in Bayern 2018 und 2019</t>
  </si>
  <si>
    <t xml:space="preserve">PEV-6. Entwicklung des Primärenergieverbrauchs (PEV) in Bayern 1950 bis 2019 nach Endenergieverbrauch (EEV), </t>
  </si>
  <si>
    <t>Energiebilanz Bayern 2019 
in Terajoule</t>
  </si>
  <si>
    <t>EE-2b. Struktur des Primärenergieverbrauchs (PEV) bei den erneuerbaren Energieträgern in Bayern 1990 bis 2019</t>
  </si>
  <si>
    <t>EE-2a. Struktur des Primärenergieverbrauchs (PEV) bei den erneuerbaren Energieträgern in Bayern 2019</t>
  </si>
  <si>
    <t>PEV-1. Struktur des Primärenergieverbrauchs (PEV) in Bayern und Deutschland 2019</t>
  </si>
  <si>
    <t>und Deutschland 1998 bis 2019</t>
  </si>
  <si>
    <t>PEV-3. Primärenergieverbrauch, Umwandlungsverbrauch und Endenergieverbrauch in Bayern 2019</t>
  </si>
  <si>
    <t>PEV-5. Entwicklung des Primärenergieverbrauchs (PEV) in Bayern 1950 bis 2019 nach Energieträgern (Wirkungsgradmethode)</t>
  </si>
  <si>
    <t>EE-1. Bilanztabelle Erneuerbare Energien 2019</t>
  </si>
  <si>
    <t>EE-3. Struktur des Primärenergieverbrauchs (PEV) bei der Biomasse in Bayern 2019</t>
  </si>
  <si>
    <t>EEV-1. Struktur des Endenergieverbrauchs (EEV) in Bayern 2018 und 2019</t>
  </si>
  <si>
    <t>EEV-2. Entwicklung des Endenergieverbrauchs (EEV) in Bayern 1950 bis 2019 nach Energieträgern</t>
  </si>
  <si>
    <t>EEV-3. Entwicklung des Endenergieverbrauchs (EEV) in Bayern 1950 bis 2019 nach Verbrauchssektoren</t>
  </si>
  <si>
    <r>
      <t>EEV-4. Entwicklung des Endenergieverbrauchs (EEV) des Verarbeitenden Gewerbes</t>
    </r>
    <r>
      <rPr>
        <b/>
        <vertAlign val="superscript"/>
        <sz val="11"/>
        <rFont val="Arial"/>
        <family val="2"/>
      </rPr>
      <t xml:space="preserve">1) </t>
    </r>
    <r>
      <rPr>
        <b/>
        <sz val="11"/>
        <rFont val="Arial"/>
        <family val="2"/>
      </rPr>
      <t>in Bayern 1950 bis 2019</t>
    </r>
  </si>
  <si>
    <t>EEV-5. Entwicklung des Endenergieverbrauchs (EEV) der Haushalte und sonstigen Kleinverbraucher in Bayern 1950 bis 2019</t>
  </si>
  <si>
    <r>
      <t>EEV-5. Entwicklung des Endenergieverbrauchs (EEV) der Haushalte und sonstigen Kleinverbraucher</t>
    </r>
    <r>
      <rPr>
        <b/>
        <vertAlign val="superscript"/>
        <sz val="11"/>
        <rFont val="Arial"/>
        <family val="2"/>
      </rPr>
      <t xml:space="preserve">1) </t>
    </r>
    <r>
      <rPr>
        <b/>
        <sz val="11"/>
        <rFont val="Arial"/>
        <family val="2"/>
      </rPr>
      <t>in Bayern 1950 bis 2019</t>
    </r>
  </si>
  <si>
    <t>EEV-6. Entwicklung des Endenergieverbrauchs (EEV) des Verkehrs in Bayern 1950 bis 2019</t>
  </si>
  <si>
    <r>
      <t>CO</t>
    </r>
    <r>
      <rPr>
        <b/>
        <vertAlign val="subscript"/>
        <sz val="11"/>
        <rFont val="Arial"/>
        <family val="2"/>
      </rPr>
      <t>2</t>
    </r>
    <r>
      <rPr>
        <b/>
        <sz val="11"/>
        <rFont val="Arial"/>
        <family val="2"/>
      </rPr>
      <t>-1. Energiebedingte CO</t>
    </r>
    <r>
      <rPr>
        <b/>
        <vertAlign val="subscript"/>
        <sz val="11"/>
        <rFont val="Arial"/>
        <family val="2"/>
      </rPr>
      <t>2</t>
    </r>
    <r>
      <rPr>
        <b/>
        <sz val="11"/>
        <rFont val="Arial"/>
        <family val="2"/>
      </rPr>
      <t>-Emissionen in Bayern 2019</t>
    </r>
    <r>
      <rPr>
        <b/>
        <vertAlign val="superscript"/>
        <sz val="11"/>
        <rFont val="Arial"/>
        <family val="2"/>
      </rPr>
      <t>1)</t>
    </r>
    <r>
      <rPr>
        <b/>
        <sz val="11"/>
        <rFont val="Arial"/>
        <family val="2"/>
      </rPr>
      <t xml:space="preserve"> (Quellenbilanz)</t>
    </r>
  </si>
  <si>
    <t>E-1. Aufkommen und Verbrauch von Strom in Bayern 2017 bis 2019</t>
  </si>
  <si>
    <t>Veränderung 2019 ggü. 2018</t>
  </si>
  <si>
    <r>
      <t>2020</t>
    </r>
    <r>
      <rPr>
        <vertAlign val="superscript"/>
        <sz val="11"/>
        <rFont val="Times New Roman"/>
        <family val="1"/>
      </rPr>
      <t>2)</t>
    </r>
  </si>
  <si>
    <r>
      <t>2020</t>
    </r>
    <r>
      <rPr>
        <vertAlign val="superscript"/>
        <sz val="11"/>
        <rFont val="Times New Roman"/>
        <family val="1"/>
      </rPr>
      <t>3)</t>
    </r>
  </si>
  <si>
    <r>
      <t>M-3. Entwicklung des Kraftstoffverbrauchs</t>
    </r>
    <r>
      <rPr>
        <b/>
        <vertAlign val="superscript"/>
        <sz val="11"/>
        <rFont val="Arial"/>
        <family val="2"/>
      </rPr>
      <t>1)</t>
    </r>
    <r>
      <rPr>
        <b/>
        <sz val="11"/>
        <rFont val="Arial"/>
        <family val="2"/>
      </rPr>
      <t xml:space="preserve"> in Bayern und Deutschland 1970 bis 2019</t>
    </r>
  </si>
  <si>
    <t>M-1. Aufkommen von Mineralölprodukten in Bayern 2018 und 2019</t>
  </si>
  <si>
    <t>M-2. Verbrauch von Mineralölprodukten in Bayern 2018 und 2019</t>
  </si>
  <si>
    <r>
      <t>M-4. Entwicklung des Heizölverbrauchs</t>
    </r>
    <r>
      <rPr>
        <b/>
        <vertAlign val="superscript"/>
        <sz val="11"/>
        <rFont val="Arial"/>
        <family val="2"/>
      </rPr>
      <t>1)</t>
    </r>
    <r>
      <rPr>
        <b/>
        <sz val="11"/>
        <rFont val="Arial"/>
        <family val="2"/>
      </rPr>
      <t xml:space="preserve"> in Bayern und Deutschland 1970 bis 2019</t>
    </r>
  </si>
  <si>
    <t>K-1. Kohleaufkommen in Bayern 2018 und 2019</t>
  </si>
  <si>
    <t>K-2. Entwicklung des Kohleverbrauchs in Bayern 1970 bis 2019 nach Kohlearten</t>
  </si>
  <si>
    <t>K-3. Entwicklung des Kohleverbrauchs in Bayern 1970 bis 2019 nach Verbrauchergruppen und Kohlearten</t>
  </si>
  <si>
    <r>
      <t>G-3. Entwicklung der öffentlichen Gasversorgung in Deutschland 1970 bis 2019</t>
    </r>
    <r>
      <rPr>
        <b/>
        <vertAlign val="superscript"/>
        <sz val="11"/>
        <rFont val="Arial"/>
        <family val="2"/>
      </rPr>
      <t>1)</t>
    </r>
  </si>
  <si>
    <t>G-1. Öffentliche Gasversorgung in Bayern 2018 und 2019</t>
  </si>
  <si>
    <r>
      <t>E-4. Emissionen der Kraft- und Heizwerke in Bayern 1976 bis 2019 (Schwefeldioxid, Stickstoffoxid</t>
    </r>
    <r>
      <rPr>
        <b/>
        <vertAlign val="superscript"/>
        <sz val="11"/>
        <rFont val="Arial"/>
        <family val="2"/>
      </rPr>
      <t>1)</t>
    </r>
    <r>
      <rPr>
        <b/>
        <sz val="11"/>
        <rFont val="Arial"/>
        <family val="2"/>
      </rPr>
      <t>, Kohlendioxid)</t>
    </r>
  </si>
  <si>
    <t>E-6. Bruttostromerzeugung nach Energieträgern 2017 bis 2020 in Bayern und Deutschland</t>
  </si>
  <si>
    <r>
      <t>2020</t>
    </r>
    <r>
      <rPr>
        <i/>
        <vertAlign val="superscript"/>
        <sz val="10"/>
        <rFont val="Arial"/>
        <family val="2"/>
      </rPr>
      <t>2)</t>
    </r>
  </si>
  <si>
    <t>G-2. Entwicklung der öffentlichen Gasversorgung in Bayern 1950 bis 2019</t>
  </si>
  <si>
    <t>Energiebilanz Bayern 2019 in spezifischen Mengeneinheiten</t>
  </si>
  <si>
    <t>Energiebilanz Bayern 2019 
in Steinkohleeinheiten</t>
  </si>
  <si>
    <t>E-2. Entwicklung des Stromaufkommens und -verbrauchs in Bayern 1950 bis 2020</t>
  </si>
  <si>
    <r>
      <t>E-5. Entwicklung der Bruttostromerzeugung der Stromerzeugungsanlagen der allgemeinen Versorgung in Bayern 1955 bis 2020</t>
    </r>
    <r>
      <rPr>
        <b/>
        <vertAlign val="superscript"/>
        <sz val="11"/>
        <rFont val="Arial"/>
        <family val="2"/>
      </rPr>
      <t xml:space="preserve">1) </t>
    </r>
  </si>
  <si>
    <t>Mineralöle und  Mineralölprodukte1)</t>
  </si>
  <si>
    <r>
      <t>E-3. Entwicklung des Stromaufkommens und -verbrauchs</t>
    </r>
    <r>
      <rPr>
        <b/>
        <vertAlign val="superscript"/>
        <sz val="11"/>
        <rFont val="Arial"/>
        <family val="2"/>
      </rPr>
      <t>1)</t>
    </r>
    <r>
      <rPr>
        <b/>
        <sz val="11"/>
        <rFont val="Arial"/>
        <family val="2"/>
      </rPr>
      <t xml:space="preserve"> in Deutschland 1960 bis 2020</t>
    </r>
  </si>
  <si>
    <t>E-3. Entwicklung des Stromaufkommens und -verbrauchs in Deutschland 1960 bis 2020</t>
  </si>
  <si>
    <t>Berechnungsstand: August 2020/Februar 2021</t>
  </si>
  <si>
    <t>(Stand EU-Submission 15. Januar 2021)</t>
  </si>
  <si>
    <t>Berichtsjahre 1990 bis 2019: Endgültige Angaben; Berichtsjahr 2020: Vorläufige Daten</t>
  </si>
  <si>
    <t>zum Inhaltsverzeichnis</t>
  </si>
  <si>
    <t>Heizwerte der Energieträger und Faktoren für die Umrechnung (2019)</t>
  </si>
  <si>
    <t>2) BIP preisbereinigt verkettet, Basis = 2015; Quelle: VGR für Bayern (Berechnungsstand:August 2020/Februar 2021).</t>
  </si>
  <si>
    <t>1) Einwohner im Jahresmittel; Quelle: VGRdL (Berechnungsstand:August 2020/Februar 2021).</t>
  </si>
  <si>
    <r>
      <t>EEV-5. Entwicklung des Endenergieverbrauchs (EEV) der Haushalte und sonstigen Kleinverbraucher</t>
    </r>
    <r>
      <rPr>
        <b/>
        <vertAlign val="superscript"/>
        <sz val="11"/>
        <rFont val="Arial"/>
        <family val="2"/>
      </rPr>
      <t>1)</t>
    </r>
    <r>
      <rPr>
        <b/>
        <sz val="11"/>
        <rFont val="Arial"/>
        <family val="2"/>
      </rPr>
      <t xml:space="preserve"> in Bayern 1950 bis 2019</t>
    </r>
  </si>
  <si>
    <t>4) Ohne anteilige Zurechnung der jeweils vorgelagerten Emissionen im Umwandlungsbereich.</t>
  </si>
  <si>
    <t>3) Einwohner im Jahresmittel; Quelle: VGRdL (Berechnungsstand:August 2020/Februar 2021)</t>
  </si>
  <si>
    <t>3) Einwohner im Jahresmittel; Quelle: VGRdL (Berechnungsstand:August 2020/Februar 2021).</t>
  </si>
  <si>
    <t>1) Quelle seit 1990: AG Energiebilanzen e.V. (Abrufdatum: November 2021).</t>
  </si>
  <si>
    <r>
      <t xml:space="preserve">1) </t>
    </r>
    <r>
      <rPr>
        <sz val="9"/>
        <color indexed="8"/>
        <rFont val="Times New Roman"/>
        <family val="1"/>
      </rPr>
      <t>Quelle: AG Energiebilanzen e.V. (Abrufdatum: November 2021).</t>
    </r>
  </si>
  <si>
    <t>1) Bis 1985 nur alte Bundesländer, ab 1990 mit neuen Bundesländern; Quelle seit 1990: AG Energiebilanzen e.V. (Abrufdatum: November 2021).</t>
  </si>
  <si>
    <t>1) Quelle: AG Energiebilanzen e.V. (Abrufdatum: November 2021).</t>
  </si>
  <si>
    <r>
      <t xml:space="preserve">2) </t>
    </r>
    <r>
      <rPr>
        <sz val="9"/>
        <color indexed="8"/>
        <rFont val="Times New Roman"/>
        <family val="1"/>
      </rPr>
      <t>Quelle seit 1995: AG Energiebilanzen e.V. (Abrufdatum: November 2021).</t>
    </r>
  </si>
  <si>
    <r>
      <t xml:space="preserve">2) </t>
    </r>
    <r>
      <rPr>
        <sz val="9"/>
        <color indexed="8"/>
        <rFont val="Times New Roman"/>
        <family val="1"/>
      </rPr>
      <t>Quelle: AG Energiebilanzen e.V. (Abrufdatum: November 2021).</t>
    </r>
  </si>
  <si>
    <r>
      <t xml:space="preserve">2) </t>
    </r>
    <r>
      <rPr>
        <sz val="9"/>
        <color indexed="8"/>
        <rFont val="Times New Roman"/>
        <family val="1"/>
      </rPr>
      <t>Quelle: AG Energiebilanzen e.V. (Abrufdatum: Oktober 2021).</t>
    </r>
  </si>
  <si>
    <t>1) Quelle seit 1990: AG Energiebilanzen e.V. (Abrufdatum: Januar 2022).</t>
  </si>
  <si>
    <r>
      <t>1. Aufbau der Energiebilanz 2019</t>
    </r>
    <r>
      <rPr>
        <vertAlign val="superscript"/>
        <sz val="11"/>
        <rFont val="Arial"/>
        <family val="2"/>
      </rPr>
      <t>1) 2)</t>
    </r>
  </si>
  <si>
    <t>2. Entwicklung des Primärenergieverbrauchs in Bayern nach Energieträgern 2019 (in Mio t SKE)</t>
  </si>
  <si>
    <t>2. Elektrizitätsversorgung in Bayern 2019 (in Mio kWh)</t>
  </si>
  <si>
    <t>3. Gasversorgung in Bayern 2019 (in Mio m³)</t>
  </si>
  <si>
    <t>4. Mineralölversorgung in Bayern 2019 (in Mio t)</t>
  </si>
  <si>
    <t>1) Stromerzeugungsanlagen der allgemeinen Versorgung mit Sitz in Bayern und einer Engpassleistung (ab 2018: Nettonennleistung) von i.Allg. 1 MW oder mehr;</t>
  </si>
  <si>
    <t>dar. Brennholz</t>
  </si>
  <si>
    <t>Bunkerungen</t>
  </si>
  <si>
    <t>1) Quelle: AG Energiebilanzen e.V. (Abrufdatum: Oktober 2021), eigene Berechnungen.</t>
  </si>
  <si>
    <t>1) Bezüge abzüglich Lieferungen und Bunkerungen.</t>
  </si>
  <si>
    <t>1) Vor dem Jahr 1990 PEV ohne Berücksichtigung der Bunkerungen für den internationalen Luftverkehr.</t>
  </si>
  <si>
    <r>
      <t>Mineralöle
und Mineralöl-
produkte</t>
    </r>
    <r>
      <rPr>
        <i/>
        <vertAlign val="superscript"/>
        <sz val="10"/>
        <rFont val="Arial"/>
        <family val="2"/>
      </rPr>
      <t>1)</t>
    </r>
  </si>
  <si>
    <t>1) Abweichungen für die Jahre 1950 bis 1989 zwischen PEV und der Summe aus EEV, Umwandlungsverlusten und nichtenergetischem Verbrauch sind auf gerundete Werte in PJ im Quellmaterial zurückzuführen. Vor dem Jahr 1990 PEV und EEV ohne Berücksichtigung der Bunkerungen für den internationalen Luftverkehr.
2) Einschl. statistische Differenzen.</t>
  </si>
  <si>
    <r>
      <t>EEV</t>
    </r>
    <r>
      <rPr>
        <i/>
        <vertAlign val="superscript"/>
        <sz val="10"/>
        <rFont val="Arial"/>
        <family val="2"/>
      </rPr>
      <t>1)</t>
    </r>
  </si>
  <si>
    <t>1) Vor dem Jahr 1990 ohne Berücksichtigung der Bunkerungen für den internationalen Luftverkehr.</t>
  </si>
  <si>
    <t>3) Vor dem Jahr 1990 ohne Berücksichtigung der Bunkerungen für den internationalen Luftverkehr.</t>
  </si>
  <si>
    <t xml:space="preserve">    Vor dem Jahr 1990 ohne Berücksichtigung der Bunkerungen für den internationalen Luftverkehr.</t>
  </si>
  <si>
    <r>
      <t>Verkehr</t>
    </r>
    <r>
      <rPr>
        <i/>
        <vertAlign val="superscript"/>
        <sz val="10"/>
        <rFont val="Arial"/>
        <family val="2"/>
      </rPr>
      <t>3)</t>
    </r>
  </si>
  <si>
    <t xml:space="preserve">3) Ab 1995 einschl. des Verbrauchs der industriellen Kleinbetriebe mit i.Allg. unter 20 Beschäftigten. </t>
  </si>
  <si>
    <t>2) Ohne Gesamteinsätze für Stromerzeugung. Ab 1995 nur noch Ausweis des Verbrauchs der Betriebe mit i.Allg. 20 und mehr Beschäftigten.</t>
  </si>
  <si>
    <r>
      <t>Haushalte und übr. Verbraucher</t>
    </r>
    <r>
      <rPr>
        <i/>
        <vertAlign val="superscript"/>
        <sz val="10"/>
        <rFont val="Arial"/>
        <family val="2"/>
      </rPr>
      <t>3)</t>
    </r>
  </si>
  <si>
    <r>
      <t>Verkehr</t>
    </r>
    <r>
      <rPr>
        <i/>
        <vertAlign val="superscript"/>
        <sz val="10"/>
        <rFont val="Arial"/>
        <family val="2"/>
      </rPr>
      <t>1)</t>
    </r>
  </si>
  <si>
    <t>1) Vor dem Jahr 1990  ohne Berücksichtigung der Bunkerungen für den internationalen Luftverkehr.</t>
  </si>
  <si>
    <r>
      <t>Luftverkehr</t>
    </r>
    <r>
      <rPr>
        <i/>
        <vertAlign val="superscript"/>
        <sz val="10"/>
        <rFont val="Arial"/>
        <family val="2"/>
      </rPr>
      <t>1)</t>
    </r>
  </si>
  <si>
    <r>
      <t>Flug-
turbinen-
kraftstoffe</t>
    </r>
    <r>
      <rPr>
        <i/>
        <vertAlign val="superscript"/>
        <sz val="10"/>
        <rFont val="Arial"/>
        <family val="2"/>
      </rPr>
      <t>1)</t>
    </r>
  </si>
  <si>
    <t>nationaler Luftverkehr</t>
  </si>
  <si>
    <r>
      <t>nachrichtlich:
CO</t>
    </r>
    <r>
      <rPr>
        <i/>
        <vertAlign val="subscript"/>
        <sz val="10"/>
        <color theme="1"/>
        <rFont val="Arial"/>
        <family val="2"/>
      </rPr>
      <t>2</t>
    </r>
    <r>
      <rPr>
        <i/>
        <sz val="10"/>
        <color theme="1"/>
        <rFont val="Arial"/>
        <family val="2"/>
      </rPr>
      <t>-Emissionen des internationalen Luftverkehrs</t>
    </r>
  </si>
  <si>
    <r>
      <t>Flugturbinen-
kraftstoffe</t>
    </r>
    <r>
      <rPr>
        <i/>
        <vertAlign val="superscript"/>
        <sz val="10"/>
        <rFont val="Arial"/>
        <family val="2"/>
      </rPr>
      <t>2)</t>
    </r>
  </si>
  <si>
    <r>
      <t xml:space="preserve">3) </t>
    </r>
    <r>
      <rPr>
        <sz val="9"/>
        <color indexed="8"/>
        <rFont val="Times New Roman"/>
        <family val="1"/>
      </rPr>
      <t>Quelle seit 1995: AG Energiebilanzen e.V. (Abrufdatum: November 2021).</t>
    </r>
  </si>
  <si>
    <t>2) Vor dem Jahr 1990  ohne Berücksichtigung der Bunkerungen für den internationalen Luftverkehr.</t>
  </si>
  <si>
    <t>nachrichtlich:
internationaler
Luftverkehr</t>
  </si>
  <si>
    <t>nachrichtlich: Internationaler Luftverkehr</t>
  </si>
  <si>
    <t xml:space="preserve"> ,386961881812 71</t>
  </si>
  <si>
    <t xml:space="preserve"> , 18</t>
  </si>
  <si>
    <t xml:space="preserve"> .</t>
  </si>
  <si>
    <t>2) Fahrstrom für Schienenverkehr, ab BJ 2018 inkl. Straßenverkehr</t>
  </si>
  <si>
    <t>* Die Aufteilung nach nationalen und internationalen Luftverkehr erfolgt für das Berichtsjahr 2019 auf vorläufigen Ergebnissen des Länderarbeitskreises  
   Energiebilanzen 
   Berechnungsstand: 14.01.2022 (01.09.2022 für Bruttostromerzeugung)
   Bayerisches Landesamt für Statistik,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</si>
</sst>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7">
    <numFmt numFmtId="44" formatCode="_-* #,##0.00\ &quot;€&quot;_-;\-* #,##0.00\ &quot;€&quot;_-;_-* &quot;-&quot;??\ &quot;€&quot;_-;_-@_-"/>
    <numFmt numFmtId="164" formatCode="_-* #,##0.00\ _€_-;\-* #,##0.00\ _€_-;_-* &quot;-&quot;??\ _€_-;_-@_-"/>
    <numFmt numFmtId="165" formatCode="###,\ \ "/>
    <numFmt numFmtId="166" formatCode="#0.0,\ \ "/>
    <numFmt numFmtId="167" formatCode="#\ ##0,\ \ \ "/>
    <numFmt numFmtId="168" formatCode="#,##0,&quot; &quot;"/>
    <numFmt numFmtId="169" formatCode="#0.0\ \ "/>
    <numFmt numFmtId="170" formatCode="##.0\ \ "/>
    <numFmt numFmtId="171" formatCode="0.0"/>
    <numFmt numFmtId="172" formatCode="&quot;.  &quot;"/>
    <numFmt numFmtId="173" formatCode="&quot;–    &quot;"/>
    <numFmt numFmtId="174" formatCode="#\ ###\ ##0,\ \ "/>
    <numFmt numFmtId="175" formatCode="#\ ###\ ##0,\ \ \ \ \ "/>
    <numFmt numFmtId="176" formatCode="###\ ###\ \ "/>
    <numFmt numFmtId="177" formatCode="#\ ###\ ##0,\ \ \ \ "/>
    <numFmt numFmtId="178" formatCode="\ 0.0\ \ \ "/>
    <numFmt numFmtId="179" formatCode="#\ ###\ ###\ \ "/>
    <numFmt numFmtId="180" formatCode="0.0\ \ \ \ \ \ \ \ \ \ "/>
    <numFmt numFmtId="181" formatCode="\ 0.0\ \ "/>
    <numFmt numFmtId="182" formatCode="#\ ##0,\ \ "/>
    <numFmt numFmtId="183" formatCode="\ #0.0\ \ "/>
    <numFmt numFmtId="184" formatCode="0.0\ \ "/>
    <numFmt numFmtId="185" formatCode="\.\ \ "/>
    <numFmt numFmtId="186" formatCode="\ #\ ##0.0\ \ "/>
    <numFmt numFmtId="187" formatCode="#\ ###\ ##0\ \ "/>
    <numFmt numFmtId="188" formatCode="#\ ##0,"/>
    <numFmt numFmtId="189" formatCode="#,##0,&quot;&quot;"/>
    <numFmt numFmtId="190" formatCode="\ \ 0.0\ \ "/>
    <numFmt numFmtId="191" formatCode="#\ ###\ ##0.0#\r\ ;\-\ #\ ###\ ##0.0#\r\ ;\–\ \ ;@"/>
    <numFmt numFmtId="192" formatCode="0.0%"/>
    <numFmt numFmtId="193" formatCode="\ #\ ##0,\ \ "/>
    <numFmt numFmtId="194" formatCode="\ #\ ##0,\ \ \ \ "/>
    <numFmt numFmtId="195" formatCode="&quot; - &quot;"/>
    <numFmt numFmtId="196" formatCode="0\ \ \ "/>
    <numFmt numFmtId="197" formatCode="0.000\ \ "/>
    <numFmt numFmtId="198" formatCode="#\ ##0\ \ \ "/>
    <numFmt numFmtId="199" formatCode="0_ ;\-0\ "/>
    <numFmt numFmtId="200" formatCode="#\ ###\ ##0.0\ \ "/>
    <numFmt numFmtId="201" formatCode="\ #,##0,&quot;&quot;"/>
    <numFmt numFmtId="202" formatCode="\ #\ ###\ ###\ ##0\ \ ;\ \–###\ ###\ ##0\ \ ;\ * \–\ \ ;\ * @\ \ "/>
    <numFmt numFmtId="203" formatCode="#\ ###\ ###;\–\ #\ ###\ ###"/>
    <numFmt numFmtId="204" formatCode="\•\ \ ;\•\ \ ;\•\ \ ;\•\ \ "/>
    <numFmt numFmtId="205" formatCode="#\ ###\ ##0,\ \ ;\-\ #\ ###\ ##0,\ \ ;\–\ \ "/>
    <numFmt numFmtId="206" formatCode="\ ####0.0\ \ ;\ * \–####0.0\ \ ;\ * \X\ \ ;\ * @\ \ "/>
    <numFmt numFmtId="207" formatCode=";;;@\ *."/>
    <numFmt numFmtId="208" formatCode="_-* #,##0.00\ &quot;DM&quot;_-;\-* #,##0.00\ &quot;DM&quot;_-;_-* &quot;-&quot;??\ &quot;DM&quot;_-;_-@_-"/>
    <numFmt numFmtId="209" formatCode="\ ##\ ###\ ##0.0\ \ ;\ \–#\ ###\ ##0.0\ \ ;\ * \–\ \ ;\ * @\ \ "/>
    <numFmt numFmtId="210" formatCode="#\ ###\ ##0.00\ \ "/>
    <numFmt numFmtId="211" formatCode="#\ ###\ ##0\ \ ;\-\ #\ ###\ ##0\ \ ;\–\ \ "/>
    <numFmt numFmtId="212" formatCode="#\ ###\ ##0.0\ \ ;\-\ #\ ###\ ##0.0\ \ ;\–\ \ "/>
    <numFmt numFmtId="213" formatCode="#\ ###\ ##0.00\ \ ;\-\ #\ ###\ ##0.00\ \ ;\–\ \ "/>
    <numFmt numFmtId="214" formatCode="#\ ###\ ##0\r\ ;\-\ #\ ###\ ##0\r\ ;\–\ \ ;@"/>
    <numFmt numFmtId="215" formatCode="#\ ###\ ##0.0#&quot;s&quot;;\-\ #\ ###\ ##0.0#&quot;s&quot;;\–\ \ ;@"/>
    <numFmt numFmtId="216" formatCode="#\ ###\ ##0&quot;s&quot;;\-\ #\ ###\ ##0&quot;s&quot;;\–\ \ ;@"/>
    <numFmt numFmtId="217" formatCode="#\ ###\ ##0,,\ \ ;\-\ #\ ###\ ##0,,\ \ ;\–\ \ "/>
    <numFmt numFmtId="218" formatCode="&quot;Fehler-positive Zahl&quot;;&quot;Fehler-negative Zahl&quot;;&quot;Fehler-Nullwert&quot;;&quot;Fehler-Text&quot;"/>
    <numFmt numFmtId="219" formatCode="\(#\ ###\ ##0.0#\)\ ;\(\-\ #\ ###\ ##0.0#\)\ ;&quot;/  &quot;;@"/>
    <numFmt numFmtId="220" formatCode="\(#\ ###\ ##0\)\ ;\(\-\ #\ ###\ ##0\)\ ;&quot;/  &quot;;@"/>
    <numFmt numFmtId="221" formatCode="\x\ \ ;\x\ \ ;\x\ \ ;@"/>
    <numFmt numFmtId="222" formatCode="#\ ###\ ##0.0#\p;\-\ #\ ###\ ##0.0#\p;\–\ \ ;@"/>
    <numFmt numFmtId="223" formatCode="#\ ###\ ##0\p;\-\ #\ ###\ ##0\p;\–\ \ ;@"/>
    <numFmt numFmtId="224" formatCode="#,##0&quot; &quot;"/>
    <numFmt numFmtId="225" formatCode="&quot;-   &quot;"/>
    <numFmt numFmtId="226" formatCode="###\ ###\ ###\ ###\ ###\ \ "/>
    <numFmt numFmtId="227" formatCode="#\ ###\ ##0"/>
    <numFmt numFmtId="228" formatCode="@\ *."/>
    <numFmt numFmtId="229" formatCode="\ \ \ \ \ \ \ \ \ \ @\ *."/>
    <numFmt numFmtId="230" formatCode="\ \ \ \ \ \ \ \ \ \ \ \ @\ *."/>
    <numFmt numFmtId="231" formatCode="\ \ \ \ \ \ \ \ \ \ \ \ @"/>
    <numFmt numFmtId="232" formatCode="\ \ \ \ \ \ \ \ \ \ \ \ \ @\ *."/>
    <numFmt numFmtId="233" formatCode="\ @\ *."/>
    <numFmt numFmtId="234" formatCode="\ @"/>
    <numFmt numFmtId="235" formatCode="\ \ @\ *."/>
    <numFmt numFmtId="236" formatCode="\ \ @"/>
    <numFmt numFmtId="237" formatCode="\ \ \ @\ *."/>
    <numFmt numFmtId="238" formatCode="\ \ \ @"/>
    <numFmt numFmtId="239" formatCode="\ \ \ \ @\ *."/>
    <numFmt numFmtId="240" formatCode="\ \ \ \ @"/>
    <numFmt numFmtId="241" formatCode="\ \ \ \ \ \ @\ *."/>
    <numFmt numFmtId="242" formatCode="\ \ \ \ \ \ @"/>
    <numFmt numFmtId="243" formatCode="\ \ \ \ \ \ \ @\ *."/>
    <numFmt numFmtId="244" formatCode="\ \ \ \ \ \ \ \ \ @\ *."/>
    <numFmt numFmtId="245" formatCode="\ \ \ \ \ \ \ \ \ @"/>
    <numFmt numFmtId="246" formatCode="#,##0.00\ &quot;Gg&quot;"/>
    <numFmt numFmtId="247" formatCode="#,##0.00\ &quot;kg&quot;"/>
    <numFmt numFmtId="248" formatCode="#,##0.00\ &quot;kt&quot;"/>
    <numFmt numFmtId="249" formatCode="#,##0.00\ &quot;Stck&quot;"/>
    <numFmt numFmtId="250" formatCode="#,##0.00\ &quot;Stk&quot;"/>
    <numFmt numFmtId="251" formatCode="#,##0.00\ &quot;T.Stk&quot;"/>
    <numFmt numFmtId="252" formatCode="#,##0.00\ &quot;TJ&quot;"/>
    <numFmt numFmtId="253" formatCode="#,##0.00\ &quot;TStk&quot;"/>
    <numFmt numFmtId="254" formatCode="yyyy"/>
    <numFmt numFmtId="255" formatCode="_-* #,##0.00\ [$€]_-;\-* #,##0.00\ [$€]_-;_-* &quot;-&quot;??\ [$€]_-;_-@_-"/>
    <numFmt numFmtId="256" formatCode="#,##0.0000"/>
    <numFmt numFmtId="257" formatCode="* ??\ ???\ ??0\ \ \ ;* \–\ ##\ ???\ ??0\ \ \ ;&quot;–   &quot;"/>
    <numFmt numFmtId="258" formatCode="#,##0.0"/>
    <numFmt numFmtId="259" formatCode="#.0\ ###\ ##0\ \ "/>
    <numFmt numFmtId="260" formatCode="0.0000"/>
    <numFmt numFmtId="261" formatCode="#\ ###\ ##0;\-\ #\ ###\ ##0;\–\ \ "/>
    <numFmt numFmtId="262" formatCode="#,##0.0000000"/>
    <numFmt numFmtId="263" formatCode="#,##0.00000"/>
    <numFmt numFmtId="264" formatCode="#,##0.00_ ;\-#,##0.00\ "/>
    <numFmt numFmtId="265" formatCode="##\ ###\ ##0.0\ \ ;\ \–#\ ###\ ##0.0\ \ ;\ * \–\ \ ;\ * @\ \ "/>
    <numFmt numFmtId="266" formatCode="###\ ##0.0\ \ ;\ * \–###\ ##0.0\ \ ;\ * \–\ \ ;\ * @\ \ "/>
    <numFmt numFmtId="267" formatCode="###\ ##0.0\ \ ;\ * \–###\ ##0.0\ \ ;\ * \X\ \ ;\ * @\ \ "/>
    <numFmt numFmtId="268" formatCode="##0\ \ ;\ * \X\ \ ;\ * @\ \ "/>
    <numFmt numFmtId="269" formatCode="&quot;Stand EU-Submission: &quot;dd/mm/yyyy"/>
    <numFmt numFmtId="270" formatCode="&quot;EU-Submission: &quot;dd/mm/yyyy"/>
    <numFmt numFmtId="271" formatCode="0.0\ \ \ \ "/>
    <numFmt numFmtId="272" formatCode="0\ \ \ \ "/>
    <numFmt numFmtId="273" formatCode="####\ ###\ ##0.0\ \ "/>
    <numFmt numFmtId="274" formatCode="_-* #,##0.0000000000000\ _€_-;\-* #,##0.0000000000000\ _€_-;_-* &quot;-&quot;??\ _€_-;_-@_-"/>
    <numFmt numFmtId="275" formatCode="0.0000000"/>
    <numFmt numFmtId="276" formatCode="_-* #,##0.000000\ _€_-;\-* #,##0.000000\ _€_-;_-* &quot;-&quot;??\ _€_-;_-@_-"/>
    <numFmt numFmtId="277" formatCode="0.00000"/>
    <numFmt numFmtId="278" formatCode="###\ ###\ ##0.0\ \ "/>
    <numFmt numFmtId="279" formatCode="0.00000000"/>
    <numFmt numFmtId="280" formatCode="###\ ###\ ##0;\-###\ ###\ ##0;**"/>
    <numFmt numFmtId="281" formatCode="0.000000"/>
    <numFmt numFmtId="282" formatCode="#,##0.00000,&quot;&quot;"/>
    <numFmt numFmtId="283" formatCode="#,##0.000000,&quot;&quot;"/>
    <numFmt numFmtId="284" formatCode="#,##0.0000000,&quot;&quot;"/>
    <numFmt numFmtId="285" formatCode="#,##0.000000000,&quot;&quot;"/>
    <numFmt numFmtId="286" formatCode="#,##0.0000,&quot;&quot;"/>
    <numFmt numFmtId="287" formatCode="#.00\ ###\ ##0\ \ "/>
    <numFmt numFmtId="288" formatCode="##.\ ###\ ##0\ \ "/>
    <numFmt numFmtId="289" formatCode="##\ ###\ ##0.0\ \ "/>
  </numFmts>
  <fonts count="189">
    <font>
      <sz val="11"/>
      <color theme="1"/>
      <name val="Calibri"/>
      <family val="2"/>
      <scheme val="minor"/>
    </font>
    <font>
      <sz val="12"/>
      <name val="Times New Roman"/>
      <family val="1"/>
    </font>
    <font>
      <sz val="9"/>
      <name val="Times New Roman"/>
      <family val="1"/>
    </font>
    <font>
      <vertAlign val="superscript"/>
      <sz val="9"/>
      <name val="Times New Roman"/>
      <family val="1"/>
    </font>
    <font>
      <sz val="12"/>
      <name val="Times"/>
      <family val="1"/>
    </font>
    <font>
      <b/>
      <sz val="11"/>
      <name val="Times New Roman"/>
      <family val="1"/>
    </font>
    <font>
      <sz val="11"/>
      <name val="Times New Roman"/>
      <family val="1"/>
    </font>
    <font>
      <vertAlign val="superscript"/>
      <sz val="11"/>
      <name val="Times New Roman"/>
      <family val="1"/>
    </font>
    <font>
      <i/>
      <sz val="10"/>
      <name val="Arial"/>
      <family val="2"/>
    </font>
    <font>
      <i/>
      <vertAlign val="superscript"/>
      <sz val="10"/>
      <name val="Arial"/>
      <family val="2"/>
    </font>
    <font>
      <b/>
      <sz val="14"/>
      <name val="Times"/>
      <family val="1"/>
    </font>
    <font>
      <b/>
      <sz val="11"/>
      <name val="Arial"/>
      <family val="2"/>
    </font>
    <font>
      <sz val="7"/>
      <name val="AGaramond"/>
      <family val="1"/>
    </font>
    <font>
      <sz val="10"/>
      <name val="Arial"/>
      <family val="2"/>
    </font>
    <font>
      <sz val="9"/>
      <name val="Arial"/>
      <family val="2"/>
    </font>
    <font>
      <sz val="11"/>
      <name val="Arial"/>
      <family val="2"/>
    </font>
    <font>
      <sz val="11"/>
      <name val="Times"/>
      <family val="1"/>
    </font>
    <font>
      <sz val="12"/>
      <name val="Times New Roman"/>
      <family val="1"/>
    </font>
    <font>
      <i/>
      <sz val="6"/>
      <name val="AGaramond"/>
      <family val="1"/>
    </font>
    <font>
      <u/>
      <sz val="10"/>
      <color indexed="12"/>
      <name val="Arial"/>
      <family val="2"/>
    </font>
    <font>
      <b/>
      <sz val="7"/>
      <name val="AGaramond"/>
      <family val="1"/>
    </font>
    <font>
      <sz val="7"/>
      <name val="Times New Roman"/>
      <family val="1"/>
    </font>
    <font>
      <i/>
      <sz val="10"/>
      <name val="FuturaMedium"/>
      <family val="2"/>
    </font>
    <font>
      <i/>
      <sz val="6.5"/>
      <name val="Futura CondensedLight"/>
      <family val="2"/>
    </font>
    <font>
      <sz val="6.5"/>
      <name val="Futura Condensed"/>
      <family val="2"/>
    </font>
    <font>
      <i/>
      <sz val="7"/>
      <name val="AGaramond"/>
      <family val="1"/>
    </font>
    <font>
      <sz val="10"/>
      <name val="MS Sans Serif"/>
      <family val="2"/>
    </font>
    <font>
      <i/>
      <sz val="12"/>
      <name val="Times New Roman"/>
      <family val="1"/>
    </font>
    <font>
      <sz val="10"/>
      <name val="Arial"/>
      <family val="2"/>
    </font>
    <font>
      <sz val="10"/>
      <name val="MS Sans Serif"/>
      <family val="2"/>
    </font>
    <font>
      <sz val="10"/>
      <name val="Times New Roman"/>
      <family val="1"/>
    </font>
    <font>
      <b/>
      <sz val="11"/>
      <name val="Times"/>
      <family val="1"/>
    </font>
    <font>
      <vertAlign val="superscript"/>
      <sz val="10"/>
      <name val="Arial"/>
      <family val="2"/>
    </font>
    <font>
      <b/>
      <sz val="12"/>
      <name val="Arial"/>
      <family val="2"/>
    </font>
    <font>
      <b/>
      <vertAlign val="superscript"/>
      <sz val="11"/>
      <name val="Arial"/>
      <family val="2"/>
    </font>
    <font>
      <b/>
      <sz val="10"/>
      <name val="Times New Roman"/>
      <family val="1"/>
    </font>
    <font>
      <vertAlign val="superscript"/>
      <sz val="10"/>
      <name val="Times New Roman"/>
      <family val="1"/>
    </font>
    <font>
      <b/>
      <sz val="12"/>
      <name val="Times New Roman"/>
      <family val="1"/>
    </font>
    <font>
      <b/>
      <vertAlign val="subscript"/>
      <sz val="11"/>
      <name val="Arial"/>
      <family val="2"/>
    </font>
    <font>
      <sz val="11"/>
      <name val="MS Sans Serif"/>
      <family val="2"/>
    </font>
    <font>
      <b/>
      <vertAlign val="superscript"/>
      <sz val="11"/>
      <name val="Times New Roman"/>
      <family val="1"/>
    </font>
    <font>
      <sz val="7"/>
      <name val="AGaramond"/>
    </font>
    <font>
      <b/>
      <sz val="12"/>
      <name val="Times"/>
      <family val="1"/>
    </font>
    <font>
      <i/>
      <sz val="12"/>
      <name val="Times"/>
      <family val="1"/>
    </font>
    <font>
      <i/>
      <sz val="10"/>
      <name val="Times"/>
      <family val="1"/>
    </font>
    <font>
      <sz val="6.5"/>
      <name val="MS Sans Serif"/>
      <family val="2"/>
    </font>
    <font>
      <sz val="11"/>
      <color indexed="8"/>
      <name val="Calibri"/>
      <family val="2"/>
    </font>
    <font>
      <sz val="11"/>
      <color indexed="9"/>
      <name val="Calibri"/>
      <family val="2"/>
    </font>
    <font>
      <sz val="6"/>
      <name val="Jahrbuch"/>
      <family val="2"/>
    </font>
    <font>
      <vertAlign val="superscript"/>
      <sz val="11"/>
      <name val="Arial"/>
      <family val="2"/>
    </font>
    <font>
      <sz val="9"/>
      <color indexed="8"/>
      <name val="Times New Roman"/>
      <family val="1"/>
    </font>
    <font>
      <b/>
      <sz val="10"/>
      <name val="Arial"/>
      <family val="2"/>
    </font>
    <font>
      <sz val="8"/>
      <name val="Arial"/>
      <family val="2"/>
    </font>
    <font>
      <sz val="11"/>
      <color theme="1"/>
      <name val="Calibri"/>
      <family val="2"/>
      <scheme val="minor"/>
    </font>
    <font>
      <sz val="11"/>
      <color theme="1"/>
      <name val="Times New Roman"/>
      <family val="1"/>
    </font>
    <font>
      <i/>
      <sz val="10"/>
      <color theme="1"/>
      <name val="Arial"/>
      <family val="2"/>
    </font>
    <font>
      <i/>
      <vertAlign val="superscript"/>
      <sz val="10"/>
      <color theme="1"/>
      <name val="Arial"/>
      <family val="2"/>
    </font>
    <font>
      <sz val="9"/>
      <color theme="1"/>
      <name val="Times New Roman"/>
      <family val="1"/>
    </font>
    <font>
      <sz val="11"/>
      <color theme="0"/>
      <name val="Times New Roman"/>
      <family val="1"/>
    </font>
    <font>
      <b/>
      <u/>
      <sz val="7"/>
      <name val="AGaramond"/>
    </font>
    <font>
      <b/>
      <sz val="7"/>
      <name val="AGaramond"/>
    </font>
    <font>
      <i/>
      <sz val="7"/>
      <name val="AGaramond"/>
    </font>
    <font>
      <sz val="7"/>
      <color indexed="9"/>
      <name val="AGaramond"/>
      <family val="1"/>
    </font>
    <font>
      <b/>
      <sz val="7"/>
      <name val="Times New Roman"/>
      <family val="1"/>
    </font>
    <font>
      <vertAlign val="superscript"/>
      <sz val="7"/>
      <name val="Times New Roman"/>
      <family val="1"/>
    </font>
    <font>
      <vertAlign val="superscript"/>
      <sz val="7"/>
      <name val="AGaramond"/>
    </font>
    <font>
      <sz val="7"/>
      <color indexed="9"/>
      <name val="AGaramond"/>
    </font>
    <font>
      <b/>
      <sz val="7"/>
      <color indexed="10"/>
      <name val="AGaramond"/>
    </font>
    <font>
      <i/>
      <vertAlign val="superscript"/>
      <sz val="6"/>
      <name val="AGaramond"/>
    </font>
    <font>
      <sz val="7"/>
      <name val="Arial"/>
      <family val="2"/>
    </font>
    <font>
      <b/>
      <sz val="7"/>
      <name val="Arial"/>
      <family val="2"/>
    </font>
    <font>
      <vertAlign val="superscript"/>
      <sz val="7"/>
      <name val="Arial"/>
      <family val="2"/>
    </font>
    <font>
      <i/>
      <sz val="7"/>
      <name val="Arial"/>
      <family val="2"/>
    </font>
    <font>
      <i/>
      <sz val="6.5"/>
      <name val="Arial"/>
      <family val="2"/>
    </font>
    <font>
      <sz val="6.5"/>
      <name val="Arial"/>
      <family val="2"/>
    </font>
    <font>
      <i/>
      <sz val="6"/>
      <name val="Arial"/>
      <family val="2"/>
    </font>
    <font>
      <i/>
      <vertAlign val="superscript"/>
      <sz val="7"/>
      <name val="Arial"/>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8"/>
      <color indexed="12"/>
      <name val="Arial"/>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8"/>
      <name val="Jahrbuch"/>
      <family val="2"/>
    </font>
    <font>
      <sz val="11"/>
      <color indexed="52"/>
      <name val="Calibri"/>
      <family val="2"/>
    </font>
    <font>
      <sz val="11"/>
      <color indexed="10"/>
      <name val="Calibri"/>
      <family val="2"/>
    </font>
    <font>
      <b/>
      <sz val="11"/>
      <color indexed="9"/>
      <name val="Calibri"/>
      <family val="2"/>
    </font>
    <font>
      <sz val="8"/>
      <name val="Helv"/>
    </font>
    <font>
      <sz val="10"/>
      <name val="Helv"/>
    </font>
    <font>
      <sz val="10"/>
      <name val="Arial"/>
      <family val="2"/>
    </font>
    <font>
      <sz val="11"/>
      <name val="Times"/>
      <family val="1"/>
    </font>
    <font>
      <sz val="11"/>
      <color theme="0"/>
      <name val="Times"/>
      <family val="1"/>
    </font>
    <font>
      <sz val="12"/>
      <name val="Times"/>
      <family val="1"/>
    </font>
    <font>
      <vertAlign val="superscript"/>
      <sz val="11"/>
      <name val="Times"/>
      <family val="1"/>
    </font>
    <font>
      <i/>
      <vertAlign val="subscript"/>
      <sz val="10"/>
      <name val="Arial"/>
      <family val="2"/>
    </font>
    <font>
      <sz val="9"/>
      <color theme="0"/>
      <name val="Times New Roman"/>
      <family val="1"/>
    </font>
    <font>
      <i/>
      <sz val="6"/>
      <name val="Jahrbuch"/>
      <family val="2"/>
    </font>
    <font>
      <b/>
      <sz val="10"/>
      <name val="Jahrbuch"/>
      <family val="2"/>
    </font>
    <font>
      <b/>
      <sz val="9"/>
      <name val="Jahrbuch"/>
      <family val="2"/>
    </font>
    <font>
      <b/>
      <sz val="12"/>
      <name val="Times"/>
      <family val="1"/>
    </font>
    <font>
      <sz val="11"/>
      <color rgb="FFFF0000"/>
      <name val="Calibri"/>
      <family val="2"/>
      <scheme val="minor"/>
    </font>
    <font>
      <b/>
      <sz val="11"/>
      <color theme="0"/>
      <name val="Arial"/>
      <family val="2"/>
    </font>
    <font>
      <i/>
      <sz val="11"/>
      <name val="Times New Roman"/>
      <family val="1"/>
    </font>
    <font>
      <u/>
      <sz val="11"/>
      <name val="Times New Roman"/>
      <family val="1"/>
    </font>
    <font>
      <sz val="10"/>
      <color theme="0"/>
      <name val="Arial"/>
      <family val="2"/>
    </font>
    <font>
      <sz val="10"/>
      <name val="Arial"/>
      <family val="2"/>
    </font>
    <font>
      <sz val="10"/>
      <name val="MS Sans"/>
    </font>
    <font>
      <u/>
      <sz val="7"/>
      <color indexed="12"/>
      <name val="AGaramond"/>
      <family val="1"/>
    </font>
    <font>
      <sz val="7"/>
      <color rgb="FFFF0000"/>
      <name val="Arial"/>
      <family val="2"/>
    </font>
    <font>
      <sz val="7"/>
      <name val="Cambria"/>
      <family val="1"/>
    </font>
    <font>
      <vertAlign val="subscript"/>
      <sz val="9"/>
      <name val="Times New Roman"/>
      <family val="1"/>
    </font>
    <font>
      <b/>
      <sz val="10"/>
      <name val="MS Sans Serif"/>
      <family val="2"/>
    </font>
    <font>
      <sz val="12"/>
      <color theme="1"/>
      <name val="AGaramond"/>
    </font>
    <font>
      <sz val="10"/>
      <name val="Arial"/>
      <family val="2"/>
    </font>
    <font>
      <sz val="7"/>
      <name val="Letter Gothic CE"/>
      <family val="3"/>
      <charset val="238"/>
    </font>
    <font>
      <b/>
      <sz val="9"/>
      <name val="Times New Roman"/>
      <family val="1"/>
    </font>
    <font>
      <sz val="8"/>
      <name val="Helvetica"/>
      <family val="2"/>
    </font>
    <font>
      <sz val="10"/>
      <name val="Arial"/>
      <family val="2"/>
    </font>
    <font>
      <sz val="11"/>
      <name val="Helv"/>
    </font>
    <font>
      <vertAlign val="subscript"/>
      <sz val="10"/>
      <name val="Arial"/>
      <family val="2"/>
    </font>
    <font>
      <sz val="10"/>
      <name val="Arial"/>
      <family val="2"/>
    </font>
    <font>
      <b/>
      <sz val="11"/>
      <color theme="1"/>
      <name val="Arial"/>
      <family val="2"/>
    </font>
    <font>
      <i/>
      <sz val="7"/>
      <color theme="1"/>
      <name val="Arial"/>
      <family val="2"/>
    </font>
    <font>
      <sz val="10"/>
      <name val="Arial"/>
      <family val="2"/>
    </font>
    <font>
      <sz val="7"/>
      <color theme="1"/>
      <name val="Arial"/>
      <family val="2"/>
    </font>
    <font>
      <b/>
      <vertAlign val="subscrip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8"/>
      <color theme="1"/>
      <name val="Arial"/>
      <family val="2"/>
    </font>
    <font>
      <sz val="10"/>
      <color indexed="8"/>
      <name val="Arial"/>
      <family val="2"/>
    </font>
    <font>
      <sz val="11"/>
      <color indexed="8"/>
      <name val="Times New Roman"/>
      <family val="1"/>
    </font>
    <font>
      <u/>
      <sz val="10"/>
      <color theme="10"/>
      <name val="Arial"/>
      <family val="2"/>
    </font>
    <font>
      <sz val="10"/>
      <name val="Calibri"/>
      <family val="2"/>
      <scheme val="minor"/>
    </font>
    <font>
      <b/>
      <i/>
      <sz val="10"/>
      <name val="Arial"/>
      <family val="2"/>
    </font>
    <font>
      <sz val="7"/>
      <color theme="1"/>
      <name val="AGaramond"/>
    </font>
    <font>
      <i/>
      <sz val="14"/>
      <name val="FuturaMedium"/>
      <family val="2"/>
    </font>
    <font>
      <i/>
      <sz val="14"/>
      <name val="Arial"/>
      <family val="2"/>
    </font>
    <font>
      <b/>
      <vertAlign val="subscript"/>
      <sz val="11"/>
      <name val="Times New Roman"/>
      <family val="1"/>
    </font>
    <font>
      <b/>
      <sz val="9"/>
      <name val="AGaramond"/>
    </font>
    <font>
      <b/>
      <sz val="8"/>
      <name val="Arial"/>
      <family val="2"/>
    </font>
    <font>
      <b/>
      <sz val="9"/>
      <color rgb="FFFF0000"/>
      <name val="Arial"/>
      <family val="2"/>
    </font>
    <font>
      <sz val="9"/>
      <color indexed="8"/>
      <name val="Arial"/>
      <family val="2"/>
    </font>
    <font>
      <sz val="9"/>
      <color rgb="FFFF0000"/>
      <name val="Arial"/>
      <family val="2"/>
    </font>
    <font>
      <b/>
      <sz val="20"/>
      <name val="Arial"/>
      <family val="2"/>
    </font>
    <font>
      <b/>
      <vertAlign val="subscript"/>
      <sz val="20"/>
      <name val="Arial"/>
      <family val="2"/>
    </font>
    <font>
      <sz val="12"/>
      <color indexed="8"/>
      <name val="Arial"/>
      <family val="2"/>
    </font>
    <font>
      <b/>
      <sz val="10"/>
      <color indexed="8"/>
      <name val="Arial"/>
      <family val="2"/>
    </font>
    <font>
      <i/>
      <sz val="10"/>
      <color indexed="8"/>
      <name val="Arial"/>
      <family val="2"/>
    </font>
    <font>
      <sz val="8"/>
      <color indexed="8"/>
      <name val="Arial"/>
      <family val="2"/>
    </font>
    <font>
      <b/>
      <sz val="14"/>
      <name val="Arial"/>
      <family val="2"/>
    </font>
    <font>
      <i/>
      <sz val="10"/>
      <color theme="0" tint="-0.499984740745262"/>
      <name val="Calibri"/>
      <family val="2"/>
      <scheme val="minor"/>
    </font>
    <font>
      <sz val="10"/>
      <name val="Calibri"/>
      <family val="2"/>
    </font>
    <font>
      <b/>
      <sz val="12"/>
      <color theme="0"/>
      <name val="Calibri"/>
      <family val="2"/>
      <scheme val="minor"/>
    </font>
    <font>
      <sz val="10"/>
      <color theme="0"/>
      <name val="Calibri"/>
      <family val="2"/>
      <scheme val="minor"/>
    </font>
    <font>
      <b/>
      <sz val="10"/>
      <name val="Calibri"/>
      <family val="2"/>
      <scheme val="minor"/>
    </font>
    <font>
      <sz val="8"/>
      <name val="Calibri"/>
      <family val="2"/>
      <scheme val="minor"/>
    </font>
    <font>
      <i/>
      <sz val="10"/>
      <color theme="0" tint="-0.34998626667073579"/>
      <name val="Calibri"/>
      <family val="2"/>
      <scheme val="minor"/>
    </font>
    <font>
      <vertAlign val="superscript"/>
      <sz val="12"/>
      <name val="Times"/>
      <family val="1"/>
    </font>
    <font>
      <b/>
      <sz val="10"/>
      <color rgb="FFFF0000"/>
      <name val="Arial"/>
      <family val="2"/>
    </font>
    <font>
      <b/>
      <sz val="12"/>
      <color rgb="FFFF0000"/>
      <name val="Times New Roman"/>
      <family val="1"/>
    </font>
    <font>
      <sz val="8"/>
      <name val="Times New Roman"/>
      <family val="1"/>
    </font>
    <font>
      <b/>
      <sz val="12"/>
      <color rgb="FFFF0000"/>
      <name val="Arial"/>
      <family val="2"/>
    </font>
    <font>
      <i/>
      <vertAlign val="subscript"/>
      <sz val="10"/>
      <color theme="1"/>
      <name val="Arial"/>
      <family val="2"/>
    </font>
  </fonts>
  <fills count="74">
    <fill>
      <patternFill patternType="none"/>
    </fill>
    <fill>
      <patternFill patternType="gray125"/>
    </fill>
    <fill>
      <patternFill patternType="solid">
        <fgColor indexed="22"/>
        <bgColor indexed="64"/>
      </patternFill>
    </fill>
    <fill>
      <patternFill patternType="solid">
        <fgColor rgb="FFFF000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92D050"/>
        <bgColor indexed="64"/>
      </patternFill>
    </fill>
    <fill>
      <patternFill patternType="solid">
        <fgColor indexed="1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darkTrellis"/>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F2F2"/>
        <bgColor indexed="64"/>
      </patternFill>
    </fill>
    <fill>
      <patternFill patternType="solid">
        <fgColor indexed="9"/>
        <bgColor indexed="64"/>
      </patternFill>
    </fill>
    <fill>
      <patternFill patternType="solid">
        <fgColor rgb="FF00FFFF"/>
        <bgColor indexed="64"/>
      </patternFill>
    </fill>
    <fill>
      <patternFill patternType="solid">
        <fgColor theme="7"/>
        <bgColor indexed="64"/>
      </patternFill>
    </fill>
    <fill>
      <patternFill patternType="solid">
        <fgColor theme="0" tint="0.39997558519241921"/>
        <bgColor indexed="64"/>
      </patternFill>
    </fill>
    <fill>
      <patternFill patternType="solid">
        <fgColor theme="0" tint="0.59999389629810485"/>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0" tint="-0.249977111117893"/>
        <bgColor indexed="64"/>
      </patternFill>
    </fill>
  </fills>
  <borders count="79">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rgb="FF333333"/>
      </left>
      <right style="thin">
        <color rgb="FF333333"/>
      </right>
      <top style="thin">
        <color rgb="FF333333"/>
      </top>
      <bottom style="thin">
        <color rgb="FF333333"/>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top style="medium">
        <color indexed="64"/>
      </top>
      <bottom/>
      <diagonal/>
    </border>
    <border>
      <left/>
      <right/>
      <top style="thin">
        <color theme="3" tint="0.79998168889431442"/>
      </top>
      <bottom style="thin">
        <color theme="3" tint="0.79998168889431442"/>
      </bottom>
      <diagonal/>
    </border>
    <border>
      <left/>
      <right/>
      <top style="thin">
        <color theme="3" tint="0.79998168889431442"/>
      </top>
      <bottom/>
      <diagonal/>
    </border>
    <border>
      <left/>
      <right/>
      <top style="thin">
        <color theme="5" tint="0.79998168889431442"/>
      </top>
      <bottom/>
      <diagonal/>
    </border>
    <border>
      <left/>
      <right/>
      <top style="thin">
        <color theme="3" tint="0.79995117038483843"/>
      </top>
      <bottom style="thin">
        <color theme="3" tint="0.79995117038483843"/>
      </bottom>
      <diagonal/>
    </border>
    <border>
      <left/>
      <right/>
      <top style="thin">
        <color theme="3" tint="0.79995117038483843"/>
      </top>
      <bottom style="thin">
        <color theme="3" tint="0.79998168889431442"/>
      </bottom>
      <diagonal/>
    </border>
    <border>
      <left/>
      <right/>
      <top style="thin">
        <color theme="5" tint="0.79998168889431442"/>
      </top>
      <bottom style="thin">
        <color theme="5" tint="0.79998168889431442"/>
      </bottom>
      <diagonal/>
    </border>
  </borders>
  <cellStyleXfs count="997">
    <xf numFmtId="0" fontId="0" fillId="0" borderId="0"/>
    <xf numFmtId="0" fontId="1" fillId="0" borderId="0"/>
    <xf numFmtId="168" fontId="12" fillId="0" borderId="0">
      <alignment horizontal="right" vertical="center"/>
    </xf>
    <xf numFmtId="0" fontId="13" fillId="0" borderId="0"/>
    <xf numFmtId="164" fontId="13" fillId="0" borderId="0" applyFont="0" applyFill="0" applyBorder="0" applyAlignment="0" applyProtection="0"/>
    <xf numFmtId="1" fontId="18" fillId="0" borderId="8">
      <alignment horizontal="center"/>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2" fontId="20" fillId="0" borderId="0">
      <alignment horizontal="right" vertical="center"/>
    </xf>
    <xf numFmtId="172" fontId="20" fillId="0" borderId="2">
      <alignment horizontal="right" vertical="center"/>
    </xf>
    <xf numFmtId="172" fontId="20" fillId="0" borderId="2">
      <alignment horizontal="right" vertical="center"/>
    </xf>
    <xf numFmtId="172" fontId="20" fillId="0" borderId="6">
      <alignment horizontal="right" vertical="center"/>
    </xf>
    <xf numFmtId="172" fontId="20" fillId="0" borderId="2">
      <alignment horizontal="right" vertical="center"/>
    </xf>
    <xf numFmtId="172" fontId="20" fillId="0" borderId="6">
      <alignment horizontal="right" vertical="center"/>
    </xf>
    <xf numFmtId="1" fontId="12" fillId="2" borderId="0">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 fontId="12" fillId="2" borderId="6">
      <alignment horizontal="right" vertical="center"/>
    </xf>
    <xf numFmtId="1" fontId="21" fillId="2" borderId="9">
      <alignment horizontal="right" vertical="center"/>
    </xf>
    <xf numFmtId="173" fontId="12" fillId="0" borderId="6">
      <alignment horizontal="right" vertical="center"/>
    </xf>
    <xf numFmtId="173" fontId="12" fillId="0" borderId="4">
      <alignment horizontal="right" vertical="center"/>
    </xf>
    <xf numFmtId="173" fontId="12" fillId="0" borderId="2">
      <alignment horizontal="right" vertical="center"/>
    </xf>
    <xf numFmtId="173" fontId="12" fillId="0" borderId="4">
      <alignment horizontal="right" vertical="center"/>
    </xf>
    <xf numFmtId="173" fontId="12" fillId="0" borderId="0">
      <alignment horizontal="right" vertical="center"/>
    </xf>
    <xf numFmtId="173" fontId="12" fillId="0" borderId="6">
      <alignment horizontal="right" vertical="center"/>
    </xf>
    <xf numFmtId="173" fontId="12" fillId="0" borderId="4">
      <alignment horizontal="right" vertical="center"/>
    </xf>
    <xf numFmtId="173" fontId="12" fillId="0" borderId="2">
      <alignment horizontal="right" vertical="center"/>
    </xf>
    <xf numFmtId="173" fontId="12" fillId="0" borderId="4">
      <alignment horizontal="right" vertical="center"/>
    </xf>
    <xf numFmtId="173" fontId="12" fillId="0" borderId="5">
      <alignment horizontal="right" vertical="center"/>
    </xf>
    <xf numFmtId="173" fontId="12" fillId="0" borderId="2">
      <alignment horizontal="right" vertical="center"/>
    </xf>
    <xf numFmtId="173" fontId="12" fillId="0" borderId="0">
      <alignment horizontal="right" vertical="center"/>
    </xf>
    <xf numFmtId="173" fontId="12" fillId="0" borderId="9">
      <alignment horizontal="right" vertical="center"/>
    </xf>
    <xf numFmtId="173" fontId="12" fillId="0" borderId="7">
      <alignment horizontal="right" vertical="center"/>
    </xf>
    <xf numFmtId="173" fontId="12" fillId="0" borderId="0">
      <alignment horizontal="right" vertical="center"/>
    </xf>
    <xf numFmtId="1" fontId="22" fillId="0" borderId="1" applyNumberFormat="0" applyBorder="0">
      <alignment horizontal="left" vertical="top" wrapText="1"/>
    </xf>
    <xf numFmtId="0" fontId="12" fillId="0" borderId="2">
      <alignment horizontal="left" vertical="center" wrapText="1"/>
    </xf>
    <xf numFmtId="0" fontId="12" fillId="0" borderId="0">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8" fillId="0" borderId="15">
      <alignment horizontal="center" vertical="center"/>
    </xf>
    <xf numFmtId="0" fontId="25" fillId="0" borderId="0">
      <alignment horizontal="center" textRotation="90" wrapText="1"/>
    </xf>
    <xf numFmtId="0" fontId="18" fillId="0" borderId="9">
      <alignment horizontal="left" vertical="center"/>
    </xf>
    <xf numFmtId="0" fontId="25" fillId="0" borderId="16">
      <alignment horizontal="center" vertical="center"/>
    </xf>
    <xf numFmtId="0" fontId="25" fillId="0" borderId="15">
      <alignment horizontal="center" vertical="center"/>
    </xf>
    <xf numFmtId="0" fontId="26"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30" fillId="0" borderId="0"/>
    <xf numFmtId="0" fontId="17" fillId="0" borderId="0"/>
    <xf numFmtId="190" fontId="45" fillId="0" borderId="5">
      <alignment horizontal="left"/>
    </xf>
    <xf numFmtId="190" fontId="45" fillId="0" borderId="5">
      <alignment horizontal="left"/>
    </xf>
    <xf numFmtId="0" fontId="28"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191" fontId="48" fillId="0" borderId="0">
      <alignment vertical="center"/>
    </xf>
    <xf numFmtId="195" fontId="13" fillId="0" borderId="18"/>
    <xf numFmtId="0" fontId="12" fillId="0" borderId="0">
      <alignment horizontal="left" vertical="center" wrapText="1"/>
    </xf>
    <xf numFmtId="172" fontId="20" fillId="0" borderId="9">
      <alignment horizontal="right" vertical="center"/>
    </xf>
    <xf numFmtId="173" fontId="12" fillId="0" borderId="6">
      <alignment horizontal="right" vertical="center"/>
    </xf>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30" fillId="0" borderId="0"/>
    <xf numFmtId="0" fontId="26" fillId="0" borderId="0"/>
    <xf numFmtId="0" fontId="13" fillId="0" borderId="0"/>
    <xf numFmtId="40" fontId="26" fillId="0" borderId="0" applyFont="0" applyFill="0" applyBorder="0" applyAlignment="0" applyProtection="0"/>
    <xf numFmtId="0" fontId="18" fillId="0" borderId="9">
      <alignment horizontal="right" vertical="center"/>
    </xf>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4" borderId="0" applyNumberFormat="0" applyBorder="0" applyAlignment="0" applyProtection="0"/>
    <xf numFmtId="0" fontId="77" fillId="25" borderId="24" applyNumberFormat="0" applyAlignment="0" applyProtection="0"/>
    <xf numFmtId="202" fontId="69" fillId="0" borderId="0">
      <alignment horizontal="right"/>
    </xf>
    <xf numFmtId="0" fontId="78" fillId="25" borderId="25" applyNumberFormat="0" applyAlignment="0" applyProtection="0"/>
    <xf numFmtId="203" fontId="69" fillId="0" borderId="26" applyBorder="0"/>
    <xf numFmtId="0" fontId="79" fillId="10" borderId="25" applyNumberFormat="0" applyAlignment="0" applyProtection="0"/>
    <xf numFmtId="0" fontId="80" fillId="0" borderId="27" applyNumberFormat="0" applyFill="0" applyAlignment="0" applyProtection="0"/>
    <xf numFmtId="0" fontId="81" fillId="0" borderId="0" applyNumberFormat="0" applyFill="0" applyBorder="0" applyAlignment="0" applyProtection="0"/>
    <xf numFmtId="204" fontId="52" fillId="0" borderId="0"/>
    <xf numFmtId="204" fontId="48" fillId="0" borderId="0">
      <alignment horizontal="right" vertical="center"/>
    </xf>
    <xf numFmtId="204" fontId="48" fillId="0" borderId="0">
      <alignment horizontal="right" vertical="center"/>
    </xf>
    <xf numFmtId="0" fontId="82" fillId="7" borderId="0" applyNumberFormat="0" applyBorder="0" applyAlignment="0" applyProtection="0"/>
    <xf numFmtId="0" fontId="83" fillId="0" borderId="0"/>
    <xf numFmtId="205" fontId="48" fillId="0" borderId="0">
      <alignment vertical="center"/>
    </xf>
    <xf numFmtId="206" fontId="69" fillId="0" borderId="0">
      <alignment horizontal="right"/>
    </xf>
    <xf numFmtId="0" fontId="84" fillId="26" borderId="0" applyNumberFormat="0" applyBorder="0" applyAlignment="0" applyProtection="0"/>
    <xf numFmtId="0" fontId="52" fillId="27" borderId="28" applyNumberFormat="0" applyFont="0" applyAlignment="0" applyProtection="0"/>
    <xf numFmtId="0" fontId="13" fillId="27" borderId="28" applyNumberFormat="0" applyFont="0" applyAlignment="0" applyProtection="0"/>
    <xf numFmtId="0" fontId="85" fillId="6" borderId="0" applyNumberFormat="0" applyBorder="0" applyAlignment="0" applyProtection="0"/>
    <xf numFmtId="0" fontId="13" fillId="0" borderId="0"/>
    <xf numFmtId="0" fontId="12" fillId="0" borderId="0">
      <alignment horizontal="left" vertical="center" wrapText="1"/>
    </xf>
    <xf numFmtId="173" fontId="12" fillId="0" borderId="6">
      <alignment horizontal="right" vertical="center"/>
    </xf>
    <xf numFmtId="0" fontId="52" fillId="0" borderId="6">
      <alignment horizontal="right" vertical="center" wrapText="1"/>
    </xf>
    <xf numFmtId="0" fontId="30" fillId="0" borderId="0"/>
    <xf numFmtId="207" fontId="48" fillId="0" borderId="0">
      <alignment vertical="center"/>
    </xf>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1" fontId="90" fillId="0" borderId="0">
      <alignment vertical="center"/>
    </xf>
    <xf numFmtId="0" fontId="91" fillId="0" borderId="32" applyNumberFormat="0" applyFill="0" applyAlignment="0" applyProtection="0"/>
    <xf numFmtId="208" fontId="13" fillId="0" borderId="0" applyFont="0" applyFill="0" applyBorder="0" applyAlignment="0" applyProtection="0"/>
    <xf numFmtId="0" fontId="92" fillId="0" borderId="0" applyNumberFormat="0" applyFill="0" applyBorder="0" applyAlignment="0" applyProtection="0"/>
    <xf numFmtId="0" fontId="93" fillId="28" borderId="33" applyNumberFormat="0" applyAlignment="0" applyProtection="0"/>
    <xf numFmtId="209" fontId="69" fillId="0" borderId="0">
      <alignment horizontal="right"/>
    </xf>
    <xf numFmtId="209" fontId="69" fillId="0" borderId="0">
      <alignment horizontal="right"/>
    </xf>
    <xf numFmtId="202" fontId="69" fillId="0" borderId="0">
      <alignment horizontal="right"/>
    </xf>
    <xf numFmtId="203" fontId="69" fillId="0" borderId="26" applyBorder="0"/>
    <xf numFmtId="44" fontId="13" fillId="0" borderId="0" applyFont="0" applyFill="0" applyBorder="0" applyAlignment="0" applyProtection="0"/>
    <xf numFmtId="44" fontId="13" fillId="0" borderId="0" applyFon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 fontId="69" fillId="0" borderId="6">
      <alignment horizontal="center"/>
    </xf>
    <xf numFmtId="1" fontId="69" fillId="0" borderId="6">
      <alignment horizontal="center"/>
    </xf>
    <xf numFmtId="206" fontId="69" fillId="0" borderId="0">
      <alignment horizontal="right"/>
    </xf>
    <xf numFmtId="9" fontId="95" fillId="0" borderId="0" applyFont="0" applyFill="0" applyBorder="0" applyAlignment="0" applyProtection="0"/>
    <xf numFmtId="0" fontId="13" fillId="0" borderId="0"/>
    <xf numFmtId="0" fontId="13" fillId="0" borderId="0"/>
    <xf numFmtId="0" fontId="13" fillId="0" borderId="0"/>
    <xf numFmtId="0" fontId="94" fillId="0" borderId="0"/>
    <xf numFmtId="0" fontId="96" fillId="0" borderId="0"/>
    <xf numFmtId="211" fontId="48" fillId="0" borderId="0">
      <alignment vertical="center"/>
    </xf>
    <xf numFmtId="212" fontId="48" fillId="0" borderId="0">
      <alignment vertical="center"/>
    </xf>
    <xf numFmtId="212" fontId="48" fillId="0" borderId="0">
      <alignment vertical="center"/>
    </xf>
    <xf numFmtId="213" fontId="48" fillId="0" borderId="0">
      <alignment vertical="center"/>
    </xf>
    <xf numFmtId="211" fontId="103" fillId="0" borderId="0">
      <alignment vertical="center"/>
    </xf>
    <xf numFmtId="212" fontId="103" fillId="0" borderId="0">
      <alignment vertical="center"/>
    </xf>
    <xf numFmtId="212" fontId="103" fillId="0" borderId="0">
      <alignment vertical="center"/>
    </xf>
    <xf numFmtId="213" fontId="103" fillId="0" borderId="0">
      <alignment vertical="center"/>
    </xf>
    <xf numFmtId="214" fontId="48" fillId="0" borderId="0">
      <alignment vertical="center"/>
    </xf>
    <xf numFmtId="204" fontId="48" fillId="0" borderId="0">
      <alignment horizontal="right" vertical="center"/>
    </xf>
    <xf numFmtId="204" fontId="48" fillId="0" borderId="0">
      <alignment horizontal="right" vertical="center"/>
    </xf>
    <xf numFmtId="215" fontId="48" fillId="0" borderId="0">
      <alignment vertical="center"/>
    </xf>
    <xf numFmtId="216" fontId="48" fillId="0" borderId="0">
      <alignment vertical="center"/>
    </xf>
    <xf numFmtId="217" fontId="48" fillId="0" borderId="0">
      <alignment vertical="center"/>
    </xf>
    <xf numFmtId="218" fontId="48" fillId="0" borderId="0">
      <alignment vertical="center"/>
    </xf>
    <xf numFmtId="219" fontId="48" fillId="0" borderId="0">
      <alignment vertical="center"/>
    </xf>
    <xf numFmtId="220" fontId="48" fillId="0" borderId="0">
      <alignment vertical="center"/>
    </xf>
    <xf numFmtId="173" fontId="12" fillId="0" borderId="6">
      <alignment horizontal="right" vertical="center"/>
    </xf>
    <xf numFmtId="221" fontId="48" fillId="0" borderId="0">
      <alignment vertical="center"/>
    </xf>
    <xf numFmtId="1" fontId="104" fillId="0" borderId="0">
      <alignment vertical="center"/>
    </xf>
    <xf numFmtId="1" fontId="105" fillId="0" borderId="0">
      <alignment vertical="center"/>
    </xf>
    <xf numFmtId="222" fontId="48" fillId="0" borderId="0">
      <alignment vertical="center"/>
    </xf>
    <xf numFmtId="223" fontId="48" fillId="0" borderId="0">
      <alignment vertical="center"/>
    </xf>
    <xf numFmtId="0" fontId="112" fillId="0" borderId="0"/>
    <xf numFmtId="0" fontId="114" fillId="0" borderId="0" applyNumberFormat="0" applyFill="0" applyBorder="0" applyAlignment="0" applyProtection="0">
      <alignment vertical="top"/>
      <protection locked="0"/>
    </xf>
    <xf numFmtId="9" fontId="113" fillId="0" borderId="0" applyFont="0" applyFill="0" applyBorder="0" applyAlignment="0" applyProtection="0"/>
    <xf numFmtId="195" fontId="112" fillId="0" borderId="18"/>
    <xf numFmtId="173" fontId="12" fillId="0" borderId="0">
      <alignment horizontal="right" vertical="center"/>
    </xf>
    <xf numFmtId="224" fontId="12" fillId="0" borderId="0">
      <alignment horizontal="right" vertical="center"/>
    </xf>
    <xf numFmtId="0" fontId="13" fillId="0" borderId="0"/>
    <xf numFmtId="0" fontId="1" fillId="0" borderId="0"/>
    <xf numFmtId="0" fontId="13" fillId="0" borderId="0"/>
    <xf numFmtId="0" fontId="120" fillId="0" borderId="0"/>
    <xf numFmtId="0" fontId="13" fillId="0" borderId="0"/>
    <xf numFmtId="0" fontId="13" fillId="0" borderId="0"/>
    <xf numFmtId="195" fontId="13" fillId="0" borderId="18"/>
    <xf numFmtId="0" fontId="13" fillId="0" borderId="0"/>
    <xf numFmtId="0" fontId="13" fillId="0" borderId="0"/>
    <xf numFmtId="0" fontId="53" fillId="0" borderId="0"/>
    <xf numFmtId="0" fontId="13" fillId="0" borderId="0"/>
    <xf numFmtId="228" fontId="52" fillId="0" borderId="0"/>
    <xf numFmtId="49" fontId="52" fillId="0" borderId="0"/>
    <xf numFmtId="229" fontId="52" fillId="0" borderId="0">
      <alignment horizontal="center"/>
    </xf>
    <xf numFmtId="230" fontId="52" fillId="0" borderId="0"/>
    <xf numFmtId="231" fontId="52" fillId="0" borderId="0"/>
    <xf numFmtId="232" fontId="52" fillId="0" borderId="0"/>
    <xf numFmtId="233" fontId="52" fillId="0" borderId="0"/>
    <xf numFmtId="234" fontId="121" fillId="0" borderId="0"/>
    <xf numFmtId="235" fontId="69" fillId="0" borderId="0"/>
    <xf numFmtId="236" fontId="121" fillId="0" borderId="0"/>
    <xf numFmtId="49" fontId="2" fillId="0" borderId="3" applyNumberFormat="0" applyFont="0" applyFill="0" applyBorder="0" applyProtection="0">
      <alignment horizontal="left" vertical="center" indent="2"/>
    </xf>
    <xf numFmtId="237" fontId="52" fillId="0" borderId="0"/>
    <xf numFmtId="238" fontId="52" fillId="0" borderId="0"/>
    <xf numFmtId="239" fontId="52" fillId="0" borderId="0"/>
    <xf numFmtId="240" fontId="121" fillId="0" borderId="0"/>
    <xf numFmtId="49" fontId="2" fillId="0" borderId="34" applyNumberFormat="0" applyFont="0" applyFill="0" applyBorder="0" applyProtection="0">
      <alignment horizontal="left" vertical="center" indent="5"/>
    </xf>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245" fontId="52" fillId="0" borderId="0">
      <alignment horizontal="center"/>
    </xf>
    <xf numFmtId="0" fontId="13" fillId="0" borderId="0" applyFont="0" applyFill="0" applyBorder="0" applyAlignment="0" applyProtection="0"/>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4" fontId="122" fillId="0" borderId="8" applyFill="0" applyBorder="0" applyProtection="0">
      <alignment horizontal="right" vertical="center"/>
    </xf>
    <xf numFmtId="255" fontId="13" fillId="0" borderId="0" applyFont="0" applyFill="0" applyBorder="0" applyAlignment="0" applyProtection="0"/>
    <xf numFmtId="0" fontId="37" fillId="0" borderId="0" applyNumberFormat="0" applyFill="0" applyBorder="0" applyAlignment="0" applyProtection="0"/>
    <xf numFmtId="228" fontId="121" fillId="0" borderId="0"/>
    <xf numFmtId="4" fontId="2" fillId="0" borderId="3" applyFill="0" applyBorder="0" applyProtection="0">
      <alignment horizontal="right" vertical="center"/>
    </xf>
    <xf numFmtId="49" fontId="122" fillId="0" borderId="3" applyNumberFormat="0" applyFill="0" applyBorder="0" applyProtection="0">
      <alignment horizontal="left" vertical="center"/>
    </xf>
    <xf numFmtId="0" fontId="2" fillId="0" borderId="3" applyNumberFormat="0" applyFill="0" applyAlignment="0" applyProtection="0"/>
    <xf numFmtId="0" fontId="123" fillId="2" borderId="0" applyNumberFormat="0" applyFont="0" applyBorder="0" applyAlignment="0" applyProtection="0"/>
    <xf numFmtId="0" fontId="13" fillId="0" borderId="0"/>
    <xf numFmtId="49" fontId="121" fillId="0" borderId="0"/>
    <xf numFmtId="256" fontId="2" fillId="30" borderId="3" applyNumberFormat="0" applyFont="0" applyBorder="0" applyAlignment="0" applyProtection="0">
      <alignment horizontal="right" vertical="center"/>
    </xf>
    <xf numFmtId="0" fontId="2" fillId="0" borderId="0"/>
    <xf numFmtId="173" fontId="12" fillId="0" borderId="5">
      <alignment horizontal="right" vertical="center"/>
    </xf>
    <xf numFmtId="190" fontId="45" fillId="0" borderId="5">
      <alignment horizontal="left"/>
    </xf>
    <xf numFmtId="0" fontId="53" fillId="0" borderId="0"/>
    <xf numFmtId="190" fontId="45" fillId="0" borderId="5">
      <alignment horizontal="left"/>
    </xf>
    <xf numFmtId="0" fontId="124" fillId="0" borderId="0"/>
    <xf numFmtId="0" fontId="127" fillId="0" borderId="0"/>
    <xf numFmtId="0" fontId="13" fillId="0" borderId="0"/>
    <xf numFmtId="0" fontId="13" fillId="0" borderId="0"/>
    <xf numFmtId="0" fontId="130" fillId="0" borderId="0"/>
    <xf numFmtId="0" fontId="13" fillId="0" borderId="0"/>
    <xf numFmtId="0" fontId="133" fillId="0" borderId="0" applyNumberFormat="0" applyFill="0" applyBorder="0" applyAlignment="0" applyProtection="0"/>
    <xf numFmtId="0" fontId="134" fillId="0" borderId="36" applyNumberFormat="0" applyFill="0" applyAlignment="0" applyProtection="0"/>
    <xf numFmtId="0" fontId="135" fillId="0" borderId="37" applyNumberFormat="0" applyFill="0" applyAlignment="0" applyProtection="0"/>
    <xf numFmtId="0" fontId="136" fillId="0" borderId="38" applyNumberFormat="0" applyFill="0" applyAlignment="0" applyProtection="0"/>
    <xf numFmtId="0" fontId="136" fillId="0" borderId="0" applyNumberFormat="0" applyFill="0" applyBorder="0" applyAlignment="0" applyProtection="0"/>
    <xf numFmtId="0" fontId="137" fillId="31" borderId="0" applyNumberFormat="0" applyBorder="0" applyAlignment="0" applyProtection="0"/>
    <xf numFmtId="0" fontId="138" fillId="32" borderId="0" applyNumberFormat="0" applyBorder="0" applyAlignment="0" applyProtection="0"/>
    <xf numFmtId="0" fontId="139" fillId="33" borderId="0" applyNumberFormat="0" applyBorder="0" applyAlignment="0" applyProtection="0"/>
    <xf numFmtId="0" fontId="140" fillId="34" borderId="39" applyNumberFormat="0" applyAlignment="0" applyProtection="0"/>
    <xf numFmtId="0" fontId="141" fillId="35" borderId="40" applyNumberFormat="0" applyAlignment="0" applyProtection="0"/>
    <xf numFmtId="0" fontId="142" fillId="35" borderId="39" applyNumberFormat="0" applyAlignment="0" applyProtection="0"/>
    <xf numFmtId="0" fontId="143" fillId="0" borderId="41" applyNumberFormat="0" applyFill="0" applyAlignment="0" applyProtection="0"/>
    <xf numFmtId="0" fontId="144" fillId="36" borderId="42" applyNumberFormat="0" applyAlignment="0" applyProtection="0"/>
    <xf numFmtId="0" fontId="107" fillId="0" borderId="0" applyNumberFormat="0" applyFill="0" applyBorder="0" applyAlignment="0" applyProtection="0"/>
    <xf numFmtId="0" fontId="145" fillId="0" borderId="0" applyNumberFormat="0" applyFill="0" applyBorder="0" applyAlignment="0" applyProtection="0"/>
    <xf numFmtId="0" fontId="146" fillId="0" borderId="44" applyNumberFormat="0" applyFill="0" applyAlignment="0" applyProtection="0"/>
    <xf numFmtId="0" fontId="147"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147" fillId="41" borderId="0" applyNumberFormat="0" applyBorder="0" applyAlignment="0" applyProtection="0"/>
    <xf numFmtId="0" fontId="147"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147" fillId="45" borderId="0" applyNumberFormat="0" applyBorder="0" applyAlignment="0" applyProtection="0"/>
    <xf numFmtId="0" fontId="147"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147" fillId="53" borderId="0" applyNumberFormat="0" applyBorder="0" applyAlignment="0" applyProtection="0"/>
    <xf numFmtId="0" fontId="147"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147" fillId="57" borderId="0" applyNumberFormat="0" applyBorder="0" applyAlignment="0" applyProtection="0"/>
    <xf numFmtId="0" fontId="147"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147" fillId="61" borderId="0" applyNumberFormat="0" applyBorder="0" applyAlignment="0" applyProtection="0"/>
    <xf numFmtId="0" fontId="46" fillId="5" borderId="0" applyNumberFormat="0" applyBorder="0" applyAlignment="0" applyProtection="0"/>
    <xf numFmtId="0" fontId="46" fillId="11" borderId="0" applyNumberFormat="0" applyBorder="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27"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27"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3" borderId="0" applyNumberFormat="0" applyBorder="0" applyAlignment="0" applyProtection="0"/>
    <xf numFmtId="0" fontId="46" fillId="26" borderId="0" applyNumberFormat="0" applyBorder="0" applyAlignment="0" applyProtection="0"/>
    <xf numFmtId="0" fontId="46" fillId="8"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4" borderId="0" applyNumberFormat="0" applyBorder="0" applyAlignment="0" applyProtection="0"/>
    <xf numFmtId="0" fontId="46" fillId="27" borderId="0" applyNumberFormat="0" applyBorder="0" applyAlignment="0" applyProtection="0"/>
    <xf numFmtId="0" fontId="47" fillId="15"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24"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6" borderId="0" applyNumberFormat="0" applyBorder="0" applyAlignment="0" applyProtection="0"/>
    <xf numFmtId="0" fontId="47" fillId="17" borderId="0" applyNumberFormat="0" applyBorder="0" applyAlignment="0" applyProtection="0"/>
    <xf numFmtId="0" fontId="47" fillId="9" borderId="0" applyNumberFormat="0" applyBorder="0" applyAlignment="0" applyProtection="0"/>
    <xf numFmtId="0" fontId="47" fillId="18" borderId="0" applyNumberFormat="0" applyBorder="0" applyAlignment="0" applyProtection="0"/>
    <xf numFmtId="0" fontId="47" fillId="12" borderId="0" applyNumberFormat="0" applyBorder="0" applyAlignment="0" applyProtection="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209" fontId="69" fillId="0" borderId="0">
      <alignment horizontal="right"/>
    </xf>
    <xf numFmtId="0" fontId="148" fillId="64" borderId="25" applyNumberFormat="0" applyAlignment="0" applyProtection="0"/>
    <xf numFmtId="203" fontId="69" fillId="0" borderId="26" applyBorder="0"/>
    <xf numFmtId="0" fontId="79" fillId="26" borderId="25" applyNumberFormat="0" applyAlignment="0" applyProtection="0"/>
    <xf numFmtId="0" fontId="80" fillId="0" borderId="45"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255" fontId="13" fillId="0" borderId="0" applyFont="0" applyFill="0" applyBorder="0" applyAlignment="0" applyProtection="0"/>
    <xf numFmtId="0" fontId="82" fillId="9" borderId="0" applyNumberFormat="0" applyBorder="0" applyAlignment="0" applyProtection="0"/>
    <xf numFmtId="0" fontId="83" fillId="0" borderId="0"/>
    <xf numFmtId="0" fontId="83" fillId="0" borderId="0"/>
    <xf numFmtId="0" fontId="11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52" fillId="0" borderId="0">
      <alignment horizontal="left"/>
    </xf>
    <xf numFmtId="1" fontId="69" fillId="0" borderId="6">
      <alignment horizontal="center"/>
    </xf>
    <xf numFmtId="164" fontId="13" fillId="0" borderId="0" applyFont="0" applyFill="0" applyBorder="0" applyAlignment="0" applyProtection="0"/>
    <xf numFmtId="206" fontId="69" fillId="0" borderId="0">
      <alignment horizontal="right"/>
    </xf>
    <xf numFmtId="0" fontId="69" fillId="0" borderId="0">
      <alignment horizontal="right"/>
    </xf>
    <xf numFmtId="0" fontId="149" fillId="26" borderId="0" applyNumberFormat="0" applyBorder="0" applyAlignment="0" applyProtection="0"/>
    <xf numFmtId="0" fontId="13" fillId="27" borderId="28" applyNumberFormat="0" applyFont="0" applyAlignment="0" applyProtection="0"/>
    <xf numFmtId="0" fontId="52" fillId="27" borderId="28" applyNumberFormat="0" applyFont="0" applyAlignment="0" applyProtection="0"/>
    <xf numFmtId="0" fontId="94" fillId="27" borderId="28" applyNumberFormat="0" applyFont="0" applyAlignment="0" applyProtection="0"/>
    <xf numFmtId="9" fontId="26" fillId="0" borderId="0" applyFont="0" applyFill="0" applyBorder="0" applyAlignment="0" applyProtection="0"/>
    <xf numFmtId="9" fontId="95" fillId="0" borderId="0" applyFont="0" applyFill="0" applyBorder="0" applyAlignment="0" applyProtection="0"/>
    <xf numFmtId="0" fontId="85" fillId="8" borderId="0" applyNumberFormat="0" applyBorder="0" applyAlignment="0" applyProtection="0"/>
    <xf numFmtId="0" fontId="53" fillId="0" borderId="0"/>
    <xf numFmtId="0" fontId="13" fillId="0" borderId="0"/>
    <xf numFmtId="0" fontId="94" fillId="0" borderId="0"/>
    <xf numFmtId="0" fontId="26" fillId="0" borderId="0"/>
    <xf numFmtId="0" fontId="1" fillId="0" borderId="0"/>
    <xf numFmtId="0" fontId="26" fillId="0" borderId="0"/>
    <xf numFmtId="0" fontId="13" fillId="0" borderId="0"/>
    <xf numFmtId="0" fontId="13" fillId="0" borderId="0"/>
    <xf numFmtId="0" fontId="30" fillId="0" borderId="0"/>
    <xf numFmtId="0" fontId="53" fillId="0" borderId="0"/>
    <xf numFmtId="0" fontId="13" fillId="0" borderId="0"/>
    <xf numFmtId="173" fontId="12" fillId="0" borderId="6">
      <alignment horizontal="right" vertical="center"/>
    </xf>
    <xf numFmtId="168" fontId="12" fillId="0" borderId="0">
      <alignment horizontal="right" vertical="center"/>
    </xf>
    <xf numFmtId="0" fontId="151" fillId="0" borderId="46" applyNumberFormat="0" applyFill="0" applyAlignment="0" applyProtection="0"/>
    <xf numFmtId="0" fontId="152" fillId="0" borderId="47" applyNumberFormat="0" applyFill="0" applyAlignment="0" applyProtection="0"/>
    <xf numFmtId="0" fontId="153" fillId="0" borderId="48" applyNumberFormat="0" applyFill="0" applyAlignment="0" applyProtection="0"/>
    <xf numFmtId="0" fontId="153" fillId="0" borderId="0" applyNumberFormat="0" applyFill="0" applyBorder="0" applyAlignment="0" applyProtection="0"/>
    <xf numFmtId="0" fontId="150" fillId="0" borderId="0" applyNumberFormat="0" applyFill="0" applyBorder="0" applyAlignment="0" applyProtection="0"/>
    <xf numFmtId="0" fontId="92" fillId="0" borderId="49" applyNumberFormat="0" applyFill="0" applyAlignment="0" applyProtection="0"/>
    <xf numFmtId="0" fontId="45" fillId="0" borderId="5">
      <alignment horizontal="left"/>
    </xf>
    <xf numFmtId="190" fontId="45" fillId="0" borderId="5">
      <alignment horizontal="left"/>
    </xf>
    <xf numFmtId="0" fontId="53" fillId="0" borderId="0"/>
    <xf numFmtId="0" fontId="13" fillId="0" borderId="0"/>
    <xf numFmtId="164" fontId="13" fillId="0" borderId="0" applyFont="0" applyFill="0" applyBorder="0" applyAlignment="0" applyProtection="0"/>
    <xf numFmtId="0" fontId="13" fillId="0" borderId="0"/>
    <xf numFmtId="195" fontId="13" fillId="0" borderId="18"/>
    <xf numFmtId="0" fontId="13" fillId="0" borderId="0"/>
    <xf numFmtId="0" fontId="13" fillId="27" borderId="28" applyNumberFormat="0" applyFont="0" applyAlignment="0" applyProtection="0"/>
    <xf numFmtId="0" fontId="13" fillId="0" borderId="0"/>
    <xf numFmtId="208"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95" fontId="13" fillId="0" borderId="18"/>
    <xf numFmtId="0" fontId="13" fillId="0" borderId="0"/>
    <xf numFmtId="0" fontId="13" fillId="0" borderId="0"/>
    <xf numFmtId="0" fontId="13" fillId="0" borderId="0"/>
    <xf numFmtId="0" fontId="13" fillId="0" borderId="0"/>
    <xf numFmtId="0" fontId="13" fillId="0" borderId="0"/>
    <xf numFmtId="195" fontId="13" fillId="0" borderId="18"/>
    <xf numFmtId="0" fontId="13" fillId="0" borderId="0"/>
    <xf numFmtId="0" fontId="13" fillId="0" borderId="0"/>
    <xf numFmtId="0" fontId="53" fillId="0" borderId="0"/>
    <xf numFmtId="0" fontId="13" fillId="0" borderId="0"/>
    <xf numFmtId="0" fontId="13" fillId="0" borderId="0" applyFont="0" applyFill="0" applyBorder="0" applyAlignment="0" applyProtection="0"/>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255" fontId="13" fillId="0" borderId="0" applyFont="0" applyFill="0" applyBorder="0" applyAlignment="0" applyProtection="0"/>
    <xf numFmtId="0" fontId="123" fillId="2" borderId="0" applyNumberFormat="0" applyFont="0" applyBorder="0" applyAlignment="0" applyProtection="0"/>
    <xf numFmtId="257" fontId="52" fillId="0" borderId="0"/>
    <xf numFmtId="0" fontId="53" fillId="0" borderId="0"/>
    <xf numFmtId="0" fontId="53" fillId="0" borderId="0"/>
    <xf numFmtId="0" fontId="53" fillId="0" borderId="0"/>
    <xf numFmtId="0" fontId="13" fillId="0" borderId="0"/>
    <xf numFmtId="0" fontId="13" fillId="0" borderId="0"/>
    <xf numFmtId="164" fontId="13" fillId="0" borderId="0" applyFont="0" applyFill="0" applyBorder="0" applyAlignment="0" applyProtection="0"/>
    <xf numFmtId="0" fontId="53" fillId="0" borderId="0"/>
    <xf numFmtId="0" fontId="26" fillId="0" borderId="0"/>
    <xf numFmtId="0" fontId="13" fillId="27"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255" fontId="13" fillId="0" borderId="0" applyFont="0" applyFill="0" applyBorder="0" applyAlignment="0" applyProtection="0"/>
    <xf numFmtId="0" fontId="53" fillId="0" borderId="0"/>
    <xf numFmtId="0" fontId="13" fillId="0" borderId="0"/>
    <xf numFmtId="0" fontId="13" fillId="0" borderId="0"/>
    <xf numFmtId="0" fontId="13" fillId="0" borderId="0"/>
    <xf numFmtId="0" fontId="53" fillId="0" borderId="0"/>
    <xf numFmtId="0" fontId="53" fillId="0" borderId="0"/>
    <xf numFmtId="0" fontId="13" fillId="0" borderId="0"/>
    <xf numFmtId="0" fontId="53" fillId="0" borderId="0"/>
    <xf numFmtId="0" fontId="53" fillId="0" borderId="0"/>
    <xf numFmtId="0" fontId="123" fillId="2" borderId="0" applyNumberFormat="0" applyFon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 fillId="0" borderId="0">
      <alignment horizontal="left" vertical="center" wrapText="1"/>
    </xf>
    <xf numFmtId="0" fontId="53" fillId="0" borderId="0"/>
    <xf numFmtId="0" fontId="53" fillId="0" borderId="0"/>
    <xf numFmtId="0" fontId="53" fillId="37" borderId="43" applyNumberFormat="0" applyFont="0" applyAlignment="0" applyProtection="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255" fontId="13" fillId="0" borderId="0" applyFont="0" applyFill="0" applyBorder="0" applyAlignment="0" applyProtection="0"/>
    <xf numFmtId="25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94" fillId="0" borderId="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8"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9" fillId="26" borderId="0" applyNumberFormat="0" applyBorder="0" applyAlignment="0" applyProtection="0"/>
    <xf numFmtId="0" fontId="94" fillId="27" borderId="28" applyNumberFormat="0" applyFont="0" applyAlignment="0" applyProtection="0"/>
    <xf numFmtId="0" fontId="85" fillId="8" borderId="0" applyNumberFormat="0" applyBorder="0" applyAlignment="0" applyProtection="0"/>
    <xf numFmtId="0" fontId="53" fillId="0" borderId="0"/>
    <xf numFmtId="0" fontId="53" fillId="0" borderId="0"/>
    <xf numFmtId="0" fontId="53" fillId="0" borderId="0"/>
    <xf numFmtId="0" fontId="13" fillId="0" borderId="0"/>
    <xf numFmtId="0" fontId="53" fillId="0" borderId="0"/>
    <xf numFmtId="0" fontId="53" fillId="0" borderId="0"/>
    <xf numFmtId="0" fontId="53" fillId="0" borderId="0"/>
    <xf numFmtId="0" fontId="53" fillId="0" borderId="0"/>
    <xf numFmtId="0" fontId="150" fillId="0" borderId="0" applyNumberFormat="0" applyFill="0" applyBorder="0" applyAlignment="0" applyProtection="0"/>
    <xf numFmtId="0" fontId="151" fillId="0" borderId="46" applyNumberFormat="0" applyFill="0" applyAlignment="0" applyProtection="0"/>
    <xf numFmtId="0" fontId="152" fillId="0" borderId="47" applyNumberFormat="0" applyFill="0" applyAlignment="0" applyProtection="0"/>
    <xf numFmtId="0" fontId="153" fillId="0" borderId="48" applyNumberFormat="0" applyFill="0" applyAlignment="0" applyProtection="0"/>
    <xf numFmtId="0" fontId="153" fillId="0" borderId="0" applyNumberFormat="0" applyFill="0" applyBorder="0" applyAlignment="0" applyProtection="0"/>
    <xf numFmtId="0" fontId="92" fillId="0" borderId="49" applyNumberFormat="0" applyFill="0" applyAlignment="0" applyProtection="0"/>
    <xf numFmtId="0" fontId="13" fillId="0" borderId="0"/>
    <xf numFmtId="9" fontId="26" fillId="0" borderId="0" applyFont="0" applyFill="0" applyBorder="0" applyAlignment="0" applyProtection="0"/>
    <xf numFmtId="0" fontId="26" fillId="0" borderId="0"/>
    <xf numFmtId="0" fontId="30" fillId="0" borderId="0"/>
    <xf numFmtId="0" fontId="1"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12" fillId="0" borderId="0">
      <alignment horizontal="left" vertical="center" wrapText="1"/>
    </xf>
    <xf numFmtId="9" fontId="26" fillId="0" borderId="0" applyFont="0" applyFill="0" applyBorder="0" applyAlignment="0" applyProtection="0"/>
    <xf numFmtId="0" fontId="26" fillId="0" borderId="0"/>
    <xf numFmtId="0" fontId="26" fillId="0" borderId="0"/>
    <xf numFmtId="0" fontId="30" fillId="0" borderId="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16" borderId="0" applyNumberFormat="0" applyBorder="0" applyAlignment="0" applyProtection="0"/>
    <xf numFmtId="0" fontId="47" fillId="24" borderId="0" applyNumberFormat="0" applyBorder="0" applyAlignment="0" applyProtection="0"/>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0" fontId="82" fillId="7" borderId="0" applyNumberFormat="0" applyBorder="0" applyAlignment="0" applyProtection="0"/>
    <xf numFmtId="0" fontId="84" fillId="26" borderId="0" applyNumberFormat="0" applyBorder="0" applyAlignment="0" applyProtection="0"/>
    <xf numFmtId="0" fontId="52" fillId="27" borderId="28" applyNumberFormat="0" applyFont="0" applyAlignment="0" applyProtection="0"/>
    <xf numFmtId="0" fontId="85" fillId="6" borderId="0" applyNumberFormat="0" applyBorder="0" applyAlignment="0" applyProtection="0"/>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1" fillId="0" borderId="32"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3" fillId="0" borderId="0"/>
    <xf numFmtId="0" fontId="123" fillId="2" borderId="0" applyNumberFormat="0" applyFont="0" applyBorder="0" applyAlignment="0" applyProtection="0"/>
    <xf numFmtId="4" fontId="113" fillId="0" borderId="0" applyFont="0" applyFill="0" applyBorder="0" applyAlignment="0" applyProtection="0"/>
    <xf numFmtId="0" fontId="13" fillId="0" borderId="0"/>
    <xf numFmtId="0" fontId="13" fillId="0" borderId="0"/>
    <xf numFmtId="0" fontId="13" fillId="0" borderId="0"/>
    <xf numFmtId="0" fontId="26" fillId="0" borderId="0"/>
    <xf numFmtId="0" fontId="13" fillId="0" borderId="0"/>
    <xf numFmtId="0" fontId="53" fillId="39" borderId="0" applyNumberFormat="0" applyBorder="0" applyAlignment="0" applyProtection="0"/>
    <xf numFmtId="164" fontId="53" fillId="0" borderId="0" applyFont="0" applyFill="0" applyBorder="0" applyAlignment="0" applyProtection="0"/>
    <xf numFmtId="0" fontId="147" fillId="41" borderId="0" applyNumberFormat="0" applyBorder="0" applyAlignment="0" applyProtection="0"/>
    <xf numFmtId="0" fontId="141" fillId="35" borderId="40" applyNumberFormat="0" applyAlignment="0" applyProtection="0"/>
    <xf numFmtId="0" fontId="147" fillId="53" borderId="0" applyNumberFormat="0" applyBorder="0" applyAlignment="0" applyProtection="0"/>
    <xf numFmtId="0" fontId="53" fillId="0" borderId="0"/>
    <xf numFmtId="0" fontId="147" fillId="57" borderId="0" applyNumberFormat="0" applyBorder="0" applyAlignment="0" applyProtection="0"/>
    <xf numFmtId="0" fontId="147" fillId="49" borderId="0" applyNumberFormat="0" applyBorder="0" applyAlignment="0" applyProtection="0"/>
    <xf numFmtId="0" fontId="142" fillId="35" borderId="39" applyNumberFormat="0" applyAlignment="0" applyProtection="0"/>
    <xf numFmtId="0" fontId="146" fillId="0" borderId="44" applyNumberFormat="0" applyFill="0" applyAlignment="0" applyProtection="0"/>
    <xf numFmtId="0" fontId="53" fillId="55" borderId="0" applyNumberFormat="0" applyBorder="0" applyAlignment="0" applyProtection="0"/>
    <xf numFmtId="0" fontId="147" fillId="45" borderId="0" applyNumberFormat="0" applyBorder="0" applyAlignment="0" applyProtection="0"/>
    <xf numFmtId="0" fontId="147" fillId="42" borderId="0" applyNumberFormat="0" applyBorder="0" applyAlignment="0" applyProtection="0"/>
    <xf numFmtId="0" fontId="147" fillId="46" borderId="0" applyNumberFormat="0" applyBorder="0" applyAlignment="0" applyProtection="0"/>
    <xf numFmtId="0" fontId="53" fillId="59" borderId="0" applyNumberFormat="0" applyBorder="0" applyAlignment="0" applyProtection="0"/>
    <xf numFmtId="0" fontId="140" fillId="34" borderId="39" applyNumberFormat="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147" fillId="58" borderId="0" applyNumberFormat="0" applyBorder="0" applyAlignment="0" applyProtection="0"/>
    <xf numFmtId="0" fontId="154" fillId="0" borderId="0"/>
    <xf numFmtId="0" fontId="147" fillId="54" borderId="0" applyNumberFormat="0" applyBorder="0" applyAlignment="0" applyProtection="0"/>
    <xf numFmtId="0" fontId="53" fillId="47" borderId="0" applyNumberFormat="0" applyBorder="0" applyAlignment="0" applyProtection="0"/>
    <xf numFmtId="0" fontId="147" fillId="50" borderId="0" applyNumberFormat="0" applyBorder="0" applyAlignment="0" applyProtection="0"/>
    <xf numFmtId="0" fontId="147" fillId="61" borderId="0" applyNumberFormat="0" applyBorder="0" applyAlignment="0" applyProtection="0"/>
    <xf numFmtId="0" fontId="53" fillId="51" borderId="0" applyNumberFormat="0" applyBorder="0" applyAlignment="0" applyProtection="0"/>
    <xf numFmtId="0" fontId="147" fillId="38" borderId="0" applyNumberFormat="0" applyBorder="0" applyAlignment="0" applyProtection="0"/>
    <xf numFmtId="0" fontId="145" fillId="0" borderId="0" applyNumberFormat="0" applyFill="0" applyBorder="0" applyAlignment="0" applyProtection="0"/>
    <xf numFmtId="0" fontId="137" fillId="31" borderId="0" applyNumberFormat="0" applyBorder="0" applyAlignment="0" applyProtection="0"/>
    <xf numFmtId="0" fontId="139" fillId="33" borderId="0" applyNumberFormat="0" applyBorder="0" applyAlignment="0" applyProtection="0"/>
    <xf numFmtId="0" fontId="53" fillId="37" borderId="43" applyNumberFormat="0" applyFont="0" applyAlignment="0" applyProtection="0"/>
    <xf numFmtId="1" fontId="12" fillId="2" borderId="2">
      <alignment horizontal="right" vertical="center"/>
    </xf>
    <xf numFmtId="1" fontId="12" fillId="2" borderId="4">
      <alignment horizontal="right" vertical="center"/>
    </xf>
    <xf numFmtId="0" fontId="138" fillId="32" borderId="0" applyNumberFormat="0" applyBorder="0" applyAlignment="0" applyProtection="0"/>
    <xf numFmtId="173" fontId="12" fillId="0" borderId="4">
      <alignment horizontal="right" vertical="center"/>
    </xf>
    <xf numFmtId="173" fontId="12" fillId="0" borderId="2">
      <alignment horizontal="right" vertical="center"/>
    </xf>
    <xf numFmtId="173" fontId="12" fillId="0" borderId="4">
      <alignment horizontal="right" vertical="center"/>
    </xf>
    <xf numFmtId="173" fontId="12" fillId="0" borderId="4">
      <alignment horizontal="right" vertical="center"/>
    </xf>
    <xf numFmtId="173" fontId="12" fillId="0" borderId="2">
      <alignment horizontal="right" vertical="center"/>
    </xf>
    <xf numFmtId="173" fontId="12" fillId="0" borderId="4">
      <alignment horizontal="right" vertical="center"/>
    </xf>
    <xf numFmtId="173" fontId="12" fillId="0" borderId="2">
      <alignment horizontal="right" vertical="center"/>
    </xf>
    <xf numFmtId="0" fontId="12" fillId="0" borderId="2">
      <alignment horizontal="left" vertical="center" wrapText="1"/>
    </xf>
    <xf numFmtId="1" fontId="23" fillId="0" borderId="13" applyNumberFormat="0" applyBorder="0">
      <alignment horizontal="center" vertical="center" textRotation="90" wrapText="1"/>
    </xf>
    <xf numFmtId="0" fontId="134" fillId="0" borderId="36" applyNumberFormat="0" applyFill="0" applyAlignment="0" applyProtection="0"/>
    <xf numFmtId="0" fontId="135" fillId="0" borderId="37" applyNumberFormat="0" applyFill="0" applyAlignment="0" applyProtection="0"/>
    <xf numFmtId="0" fontId="136" fillId="0" borderId="38" applyNumberFormat="0" applyFill="0" applyAlignment="0" applyProtection="0"/>
    <xf numFmtId="0" fontId="136" fillId="0" borderId="0" applyNumberFormat="0" applyFill="0" applyBorder="0" applyAlignment="0" applyProtection="0"/>
    <xf numFmtId="0" fontId="143" fillId="0" borderId="41" applyNumberFormat="0" applyFill="0" applyAlignment="0" applyProtection="0"/>
    <xf numFmtId="0" fontId="107" fillId="0" borderId="0" applyNumberFormat="0" applyFill="0" applyBorder="0" applyAlignment="0" applyProtection="0"/>
    <xf numFmtId="0" fontId="144" fillId="36" borderId="42" applyNumberFormat="0" applyAlignment="0" applyProtection="0"/>
    <xf numFmtId="4" fontId="155" fillId="65" borderId="50" applyNumberFormat="0" applyProtection="0">
      <alignment horizontal="right" vertical="center"/>
    </xf>
    <xf numFmtId="0" fontId="13" fillId="0" borderId="0"/>
    <xf numFmtId="172" fontId="20" fillId="0" borderId="2">
      <alignment horizontal="right" vertical="center"/>
    </xf>
    <xf numFmtId="172" fontId="20" fillId="0" borderId="2">
      <alignment horizontal="right" vertical="center"/>
    </xf>
    <xf numFmtId="172" fontId="20" fillId="0" borderId="2">
      <alignment horizontal="right" vertical="center"/>
    </xf>
    <xf numFmtId="172" fontId="20" fillId="0" borderId="2">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73" fontId="12" fillId="0" borderId="4">
      <alignment horizontal="right" vertical="center"/>
    </xf>
    <xf numFmtId="173" fontId="12" fillId="0" borderId="2">
      <alignment horizontal="right" vertical="center"/>
    </xf>
    <xf numFmtId="173" fontId="12" fillId="0" borderId="4">
      <alignment horizontal="right" vertical="center"/>
    </xf>
    <xf numFmtId="1" fontId="22" fillId="0" borderId="1" applyNumberFormat="0" applyBorder="0">
      <alignment horizontal="left" vertical="top" wrapText="1"/>
    </xf>
    <xf numFmtId="0" fontId="12" fillId="0" borderId="2">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 fillId="0" borderId="0"/>
    <xf numFmtId="0" fontId="123" fillId="2" borderId="0" applyNumberFormat="0" applyFont="0" applyBorder="0" applyAlignment="0" applyProtection="0"/>
    <xf numFmtId="0" fontId="13" fillId="0" borderId="0"/>
    <xf numFmtId="0" fontId="26" fillId="0" borderId="0"/>
    <xf numFmtId="0" fontId="1" fillId="0" borderId="0"/>
    <xf numFmtId="0" fontId="13" fillId="0" borderId="0"/>
    <xf numFmtId="25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4" fillId="0" borderId="0"/>
    <xf numFmtId="0" fontId="46" fillId="11"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10" borderId="0" applyNumberFormat="0" applyBorder="0" applyAlignment="0" applyProtection="0"/>
    <xf numFmtId="0" fontId="46" fillId="27" borderId="0" applyNumberFormat="0" applyBorder="0" applyAlignment="0" applyProtection="0"/>
    <xf numFmtId="0" fontId="46" fillId="9" borderId="0" applyNumberFormat="0" applyBorder="0" applyAlignment="0" applyProtection="0"/>
    <xf numFmtId="0" fontId="46" fillId="26"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0" fontId="47" fillId="9"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8"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9" fillId="26" borderId="0" applyNumberFormat="0" applyBorder="0" applyAlignment="0" applyProtection="0"/>
    <xf numFmtId="0" fontId="94" fillId="27" borderId="28" applyNumberFormat="0" applyFont="0" applyAlignment="0" applyProtection="0"/>
    <xf numFmtId="0" fontId="85" fillId="8" borderId="0" applyNumberFormat="0" applyBorder="0" applyAlignment="0" applyProtection="0"/>
    <xf numFmtId="0" fontId="53" fillId="0" borderId="0"/>
    <xf numFmtId="0" fontId="53" fillId="0" borderId="0"/>
    <xf numFmtId="0" fontId="13" fillId="0" borderId="0"/>
    <xf numFmtId="0" fontId="53" fillId="0" borderId="0"/>
    <xf numFmtId="0" fontId="53" fillId="0" borderId="0"/>
    <xf numFmtId="0" fontId="150" fillId="0" borderId="0" applyNumberFormat="0" applyFill="0" applyBorder="0" applyAlignment="0" applyProtection="0"/>
    <xf numFmtId="0" fontId="151" fillId="0" borderId="46" applyNumberFormat="0" applyFill="0" applyAlignment="0" applyProtection="0"/>
    <xf numFmtId="0" fontId="152" fillId="0" borderId="47" applyNumberFormat="0" applyFill="0" applyAlignment="0" applyProtection="0"/>
    <xf numFmtId="0" fontId="153" fillId="0" borderId="48" applyNumberFormat="0" applyFill="0" applyAlignment="0" applyProtection="0"/>
    <xf numFmtId="0" fontId="153" fillId="0" borderId="0" applyNumberFormat="0" applyFill="0" applyBorder="0" applyAlignment="0" applyProtection="0"/>
    <xf numFmtId="0" fontId="92" fillId="0" borderId="49" applyNumberFormat="0" applyFill="0" applyAlignment="0" applyProtection="0"/>
    <xf numFmtId="0" fontId="30" fillId="0" borderId="0"/>
    <xf numFmtId="0" fontId="30" fillId="0" borderId="0"/>
    <xf numFmtId="0" fontId="30" fillId="0" borderId="0"/>
    <xf numFmtId="0" fontId="123" fillId="2" borderId="0" applyNumberFormat="0" applyFont="0" applyBorder="0" applyAlignment="0" applyProtection="0"/>
    <xf numFmtId="0" fontId="123" fillId="2" borderId="0" applyNumberFormat="0" applyFont="0" applyBorder="0" applyAlignment="0" applyProtection="0"/>
    <xf numFmtId="9" fontId="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3" fillId="2" borderId="0" applyNumberFormat="0" applyFont="0" applyBorder="0" applyAlignment="0" applyProtection="0"/>
    <xf numFmtId="0" fontId="123" fillId="2" borderId="0" applyNumberFormat="0" applyFont="0" applyBorder="0" applyAlignment="0" applyProtection="0"/>
    <xf numFmtId="0" fontId="123" fillId="2" borderId="0" applyNumberFormat="0" applyFont="0" applyBorder="0" applyAlignment="0" applyProtection="0"/>
    <xf numFmtId="0" fontId="123" fillId="2" borderId="0" applyNumberFormat="0" applyFont="0" applyBorder="0" applyAlignment="0" applyProtection="0"/>
    <xf numFmtId="0" fontId="13" fillId="0" borderId="0"/>
    <xf numFmtId="0" fontId="13" fillId="0" borderId="0"/>
    <xf numFmtId="0" fontId="13" fillId="0" borderId="0"/>
    <xf numFmtId="228" fontId="52" fillId="0" borderId="0"/>
    <xf numFmtId="49" fontId="52" fillId="0" borderId="0"/>
    <xf numFmtId="229" fontId="52" fillId="0" borderId="0">
      <alignment horizontal="center"/>
    </xf>
    <xf numFmtId="230" fontId="52" fillId="0" borderId="0"/>
    <xf numFmtId="231" fontId="52" fillId="0" borderId="0"/>
    <xf numFmtId="232" fontId="52" fillId="0" borderId="0"/>
    <xf numFmtId="233" fontId="52" fillId="0" borderId="0"/>
    <xf numFmtId="0" fontId="46" fillId="11"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10"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237" fontId="52" fillId="0" borderId="0"/>
    <xf numFmtId="238" fontId="52" fillId="0" borderId="0"/>
    <xf numFmtId="0" fontId="46" fillId="9"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25"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239" fontId="52" fillId="0" borderId="0"/>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245" fontId="52" fillId="0" borderId="0">
      <alignment horizontal="center"/>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0" fontId="15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52" fillId="0" borderId="0">
      <alignment horizontal="left"/>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58"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70" fillId="0" borderId="0">
      <alignment horizontal="center" vertical="center"/>
    </xf>
    <xf numFmtId="0" fontId="53" fillId="0" borderId="0"/>
    <xf numFmtId="0" fontId="94" fillId="0" borderId="0"/>
    <xf numFmtId="9" fontId="113" fillId="0" borderId="0" applyFont="0" applyFill="0" applyBorder="0" applyAlignment="0" applyProtection="0"/>
    <xf numFmtId="9" fontId="5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3" fillId="0" borderId="0" applyFont="0" applyFill="0" applyBorder="0" applyAlignment="0" applyProtection="0"/>
    <xf numFmtId="0" fontId="83" fillId="0" borderId="0">
      <alignment horizontal="left"/>
      <protection locked="0"/>
    </xf>
    <xf numFmtId="0" fontId="2" fillId="0" borderId="0"/>
    <xf numFmtId="0" fontId="19" fillId="0" borderId="0" applyNumberFormat="0" applyFill="0" applyBorder="0" applyAlignment="0" applyProtection="0">
      <alignment vertical="top"/>
      <protection locked="0"/>
    </xf>
    <xf numFmtId="0" fontId="13" fillId="0" borderId="0"/>
    <xf numFmtId="0" fontId="13" fillId="0" borderId="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cellStyleXfs>
  <cellXfs count="1661">
    <xf numFmtId="0" fontId="0" fillId="0" borderId="0" xfId="0"/>
    <xf numFmtId="0" fontId="8" fillId="0" borderId="9" xfId="1" applyFont="1" applyFill="1" applyBorder="1" applyAlignment="1">
      <alignment horizontal="center" vertical="center" wrapText="1"/>
    </xf>
    <xf numFmtId="0" fontId="8" fillId="0" borderId="7" xfId="1" applyFont="1" applyFill="1" applyBorder="1" applyAlignment="1">
      <alignment horizontal="centerContinuous" vertical="center"/>
    </xf>
    <xf numFmtId="0" fontId="8" fillId="0" borderId="9" xfId="1" applyFont="1" applyFill="1" applyBorder="1" applyAlignment="1">
      <alignment horizontal="centerContinuous" vertical="center"/>
    </xf>
    <xf numFmtId="0" fontId="8" fillId="0" borderId="7" xfId="46" applyFont="1" applyFill="1" applyBorder="1" applyAlignment="1">
      <alignment horizontal="center" vertical="center"/>
    </xf>
    <xf numFmtId="0" fontId="8" fillId="0" borderId="0" xfId="46" applyFont="1" applyFill="1" applyBorder="1" applyAlignment="1">
      <alignment horizontal="center" vertical="center"/>
    </xf>
    <xf numFmtId="0" fontId="8" fillId="0" borderId="12" xfId="46" applyFont="1" applyFill="1" applyBorder="1" applyAlignment="1">
      <alignment horizontal="center" vertical="center"/>
    </xf>
    <xf numFmtId="0" fontId="8" fillId="0" borderId="2" xfId="1" applyFont="1" applyFill="1" applyBorder="1" applyAlignment="1">
      <alignment horizontal="center" vertical="center"/>
    </xf>
    <xf numFmtId="0" fontId="8" fillId="0" borderId="10" xfId="1" applyFont="1" applyFill="1" applyBorder="1" applyAlignment="1">
      <alignment horizontal="center" vertical="center"/>
    </xf>
    <xf numFmtId="0" fontId="5" fillId="0" borderId="0" xfId="1" applyFont="1" applyFill="1" applyAlignment="1"/>
    <xf numFmtId="0" fontId="8" fillId="0" borderId="0" xfId="3" applyFont="1" applyFill="1" applyBorder="1" applyAlignment="1">
      <alignment horizontal="center" vertical="center" wrapText="1"/>
    </xf>
    <xf numFmtId="0" fontId="8" fillId="0" borderId="3" xfId="3" applyFont="1" applyFill="1" applyBorder="1" applyAlignment="1">
      <alignment horizontal="center" vertical="center"/>
    </xf>
    <xf numFmtId="0" fontId="8" fillId="0" borderId="3" xfId="3" applyFont="1" applyFill="1" applyBorder="1" applyAlignment="1">
      <alignment horizontal="center" vertical="center" wrapText="1"/>
    </xf>
    <xf numFmtId="0" fontId="26" fillId="0" borderId="0" xfId="46" applyFill="1" applyAlignment="1"/>
    <xf numFmtId="0" fontId="8" fillId="0" borderId="2" xfId="46" applyFont="1" applyFill="1" applyBorder="1" applyAlignment="1">
      <alignment horizontal="centerContinuous" vertical="center"/>
    </xf>
    <xf numFmtId="0" fontId="8" fillId="0" borderId="2" xfId="3" applyFont="1" applyFill="1" applyBorder="1" applyAlignment="1">
      <alignment horizontal="centerContinuous" vertical="center"/>
    </xf>
    <xf numFmtId="0" fontId="8" fillId="0" borderId="10" xfId="3" applyFont="1" applyFill="1" applyBorder="1" applyAlignment="1">
      <alignment horizontal="centerContinuous" vertical="center"/>
    </xf>
    <xf numFmtId="0" fontId="15" fillId="0" borderId="0" xfId="3" applyFont="1" applyFill="1" applyBorder="1" applyAlignment="1">
      <alignment vertical="center"/>
    </xf>
    <xf numFmtId="0" fontId="8" fillId="0" borderId="2" xfId="1" applyFont="1" applyFill="1" applyBorder="1" applyAlignment="1">
      <alignment horizontal="centerContinuous" vertical="center"/>
    </xf>
    <xf numFmtId="0" fontId="8" fillId="0" borderId="10" xfId="1" applyFont="1" applyFill="1" applyBorder="1" applyAlignment="1">
      <alignment horizontal="centerContinuous" vertical="center"/>
    </xf>
    <xf numFmtId="0" fontId="6" fillId="0" borderId="0" xfId="1" applyFont="1" applyFill="1" applyBorder="1" applyAlignment="1"/>
    <xf numFmtId="165" fontId="4" fillId="0" borderId="0" xfId="1" applyNumberFormat="1" applyFont="1" applyFill="1" applyAlignment="1"/>
    <xf numFmtId="0" fontId="4" fillId="0" borderId="0" xfId="1" applyFont="1" applyFill="1" applyAlignment="1"/>
    <xf numFmtId="0" fontId="1" fillId="0" borderId="0" xfId="1" applyFill="1" applyAlignment="1"/>
    <xf numFmtId="0" fontId="4" fillId="0" borderId="9" xfId="1" applyFont="1" applyFill="1" applyBorder="1" applyAlignment="1"/>
    <xf numFmtId="165" fontId="4" fillId="0" borderId="9" xfId="1" applyNumberFormat="1" applyFont="1" applyFill="1" applyBorder="1" applyAlignment="1"/>
    <xf numFmtId="0" fontId="2" fillId="0" borderId="0" xfId="1" applyFont="1" applyFill="1" applyAlignment="1"/>
    <xf numFmtId="0" fontId="2" fillId="0" borderId="0" xfId="1" applyFont="1" applyFill="1" applyBorder="1" applyAlignment="1"/>
    <xf numFmtId="0" fontId="0" fillId="0" borderId="0" xfId="0" applyAlignment="1"/>
    <xf numFmtId="0" fontId="30" fillId="0" borderId="0" xfId="46" applyFont="1" applyFill="1" applyAlignment="1"/>
    <xf numFmtId="0" fontId="30" fillId="0" borderId="0" xfId="46" applyFont="1" applyFill="1" applyAlignment="1">
      <alignment horizontal="center"/>
    </xf>
    <xf numFmtId="0" fontId="30" fillId="0" borderId="0" xfId="46" applyFont="1" applyFill="1" applyBorder="1" applyAlignment="1"/>
    <xf numFmtId="0" fontId="26" fillId="0" borderId="0" xfId="46" applyFill="1" applyBorder="1" applyAlignment="1"/>
    <xf numFmtId="0" fontId="30" fillId="0" borderId="0" xfId="46" applyFont="1" applyFill="1" applyBorder="1" applyAlignment="1">
      <alignment horizontal="center"/>
    </xf>
    <xf numFmtId="0" fontId="2" fillId="0" borderId="0" xfId="46" applyFont="1" applyFill="1" applyBorder="1" applyAlignment="1"/>
    <xf numFmtId="0" fontId="2" fillId="0" borderId="0" xfId="46" applyFont="1" applyFill="1" applyBorder="1" applyAlignment="1">
      <alignment wrapText="1"/>
    </xf>
    <xf numFmtId="0" fontId="3" fillId="0" borderId="0" xfId="1" applyFont="1" applyFill="1" applyBorder="1" applyAlignment="1">
      <alignment wrapText="1"/>
    </xf>
    <xf numFmtId="0" fontId="6" fillId="0" borderId="14" xfId="46" applyFont="1" applyFill="1" applyBorder="1" applyAlignment="1">
      <alignment horizontal="centerContinuous"/>
    </xf>
    <xf numFmtId="0" fontId="6" fillId="0" borderId="1" xfId="46" applyFont="1" applyFill="1" applyBorder="1" applyAlignment="1">
      <alignment horizontal="centerContinuous"/>
    </xf>
    <xf numFmtId="0" fontId="39" fillId="0" borderId="1" xfId="46" applyFont="1" applyFill="1" applyBorder="1" applyAlignment="1">
      <alignment horizontal="centerContinuous"/>
    </xf>
    <xf numFmtId="0" fontId="6" fillId="0" borderId="14" xfId="46" applyFont="1" applyFill="1" applyBorder="1" applyAlignment="1">
      <alignment horizontal="centerContinuous" wrapText="1"/>
    </xf>
    <xf numFmtId="0" fontId="6" fillId="0" borderId="11" xfId="46" applyFont="1" applyFill="1" applyBorder="1" applyAlignment="1">
      <alignment horizontal="centerContinuous" wrapText="1"/>
    </xf>
    <xf numFmtId="0" fontId="6" fillId="0" borderId="1" xfId="46" applyFont="1" applyFill="1" applyBorder="1" applyAlignment="1">
      <alignment horizontal="centerContinuous" wrapText="1"/>
    </xf>
    <xf numFmtId="0" fontId="39" fillId="0" borderId="11" xfId="46" applyFont="1" applyFill="1" applyBorder="1" applyAlignment="1">
      <alignment horizontal="centerContinuous" wrapText="1"/>
    </xf>
    <xf numFmtId="0" fontId="6" fillId="0" borderId="5" xfId="46" applyFont="1" applyFill="1" applyBorder="1" applyAlignment="1">
      <alignment horizontal="centerContinuous"/>
    </xf>
    <xf numFmtId="0" fontId="6" fillId="0" borderId="0" xfId="46" applyFont="1" applyFill="1" applyBorder="1" applyAlignment="1">
      <alignment horizontal="centerContinuous"/>
    </xf>
    <xf numFmtId="0" fontId="39" fillId="0" borderId="0" xfId="46" applyFont="1" applyFill="1" applyBorder="1" applyAlignment="1">
      <alignment horizontal="centerContinuous"/>
    </xf>
    <xf numFmtId="0" fontId="6" fillId="0" borderId="6" xfId="46" applyFont="1" applyFill="1" applyBorder="1" applyAlignment="1">
      <alignment horizontal="centerContinuous"/>
    </xf>
    <xf numFmtId="0" fontId="39" fillId="0" borderId="9" xfId="46" applyFont="1" applyFill="1" applyBorder="1" applyAlignment="1">
      <alignment horizontal="centerContinuous" wrapText="1"/>
    </xf>
    <xf numFmtId="0" fontId="39" fillId="0" borderId="7" xfId="46" applyFont="1" applyFill="1" applyBorder="1" applyAlignment="1">
      <alignment horizontal="centerContinuous" wrapText="1"/>
    </xf>
    <xf numFmtId="171" fontId="39" fillId="0" borderId="7" xfId="46" applyNumberFormat="1" applyFont="1" applyFill="1" applyBorder="1" applyAlignment="1">
      <alignment horizontal="centerContinuous"/>
    </xf>
    <xf numFmtId="0" fontId="39" fillId="0" borderId="7" xfId="46" applyFont="1" applyFill="1" applyBorder="1" applyAlignment="1">
      <alignment horizontal="centerContinuous"/>
    </xf>
    <xf numFmtId="0" fontId="6" fillId="0" borderId="11" xfId="46" applyFont="1" applyFill="1" applyBorder="1" applyAlignment="1">
      <alignment horizontal="centerContinuous"/>
    </xf>
    <xf numFmtId="0" fontId="6" fillId="0" borderId="9" xfId="46" applyFont="1" applyFill="1" applyBorder="1" applyAlignment="1">
      <alignment horizontal="centerContinuous"/>
    </xf>
    <xf numFmtId="0" fontId="6" fillId="0" borderId="7" xfId="46" applyFont="1" applyFill="1" applyBorder="1" applyAlignment="1">
      <alignment horizontal="centerContinuous"/>
    </xf>
    <xf numFmtId="0" fontId="6" fillId="0" borderId="5" xfId="46" applyFont="1" applyFill="1" applyBorder="1" applyAlignment="1">
      <alignment wrapText="1"/>
    </xf>
    <xf numFmtId="0" fontId="6" fillId="0" borderId="6" xfId="46" applyFont="1" applyFill="1" applyBorder="1" applyAlignment="1"/>
    <xf numFmtId="0" fontId="6" fillId="0" borderId="0" xfId="46" applyFont="1" applyFill="1" applyAlignment="1"/>
    <xf numFmtId="0" fontId="39" fillId="0" borderId="0" xfId="46" applyFont="1" applyFill="1" applyAlignment="1"/>
    <xf numFmtId="0" fontId="6" fillId="0" borderId="5" xfId="46" applyFont="1" applyFill="1" applyBorder="1" applyAlignment="1">
      <alignment horizontal="centerContinuous" wrapText="1"/>
    </xf>
    <xf numFmtId="0" fontId="6" fillId="0" borderId="6" xfId="46" applyFont="1" applyFill="1" applyBorder="1" applyAlignment="1">
      <alignment horizontal="centerContinuous" wrapText="1"/>
    </xf>
    <xf numFmtId="0" fontId="6" fillId="0" borderId="0" xfId="46" applyFont="1" applyFill="1" applyBorder="1" applyAlignment="1"/>
    <xf numFmtId="0" fontId="39" fillId="0" borderId="0" xfId="46" applyFont="1" applyFill="1" applyBorder="1" applyAlignment="1"/>
    <xf numFmtId="0" fontId="6" fillId="0" borderId="0" xfId="46" applyFont="1" applyFill="1" applyBorder="1" applyAlignment="1">
      <alignment wrapText="1"/>
    </xf>
    <xf numFmtId="0" fontId="6" fillId="0" borderId="6" xfId="46" applyFont="1" applyFill="1" applyBorder="1" applyAlignment="1">
      <alignment wrapText="1"/>
    </xf>
    <xf numFmtId="0" fontId="26" fillId="0" borderId="0" xfId="46" applyFont="1" applyFill="1" applyAlignment="1"/>
    <xf numFmtId="0" fontId="26" fillId="0" borderId="0" xfId="46" applyFont="1" applyFill="1" applyBorder="1" applyAlignment="1"/>
    <xf numFmtId="0" fontId="4" fillId="0" borderId="0" xfId="1" applyFont="1" applyFill="1" applyBorder="1" applyAlignment="1"/>
    <xf numFmtId="165" fontId="4" fillId="0" borderId="0" xfId="1" applyNumberFormat="1" applyFont="1" applyFill="1" applyBorder="1" applyAlignment="1"/>
    <xf numFmtId="0" fontId="30" fillId="0" borderId="19" xfId="46" applyFont="1" applyFill="1" applyBorder="1" applyAlignment="1">
      <alignment horizontal="center"/>
    </xf>
    <xf numFmtId="0" fontId="30" fillId="0" borderId="20" xfId="46" applyFont="1" applyFill="1" applyBorder="1" applyAlignment="1">
      <alignment horizontal="center"/>
    </xf>
    <xf numFmtId="0" fontId="6" fillId="0" borderId="20" xfId="46" applyFont="1" applyFill="1" applyBorder="1" applyAlignment="1"/>
    <xf numFmtId="0" fontId="6" fillId="0" borderId="19" xfId="46" applyFont="1" applyFill="1" applyBorder="1" applyAlignment="1"/>
    <xf numFmtId="0" fontId="6" fillId="0" borderId="21" xfId="46" applyFont="1" applyFill="1" applyBorder="1" applyAlignment="1">
      <alignment horizontal="left"/>
    </xf>
    <xf numFmtId="0" fontId="6" fillId="0" borderId="20" xfId="46" applyFont="1" applyFill="1" applyBorder="1" applyAlignment="1">
      <alignment horizontal="left"/>
    </xf>
    <xf numFmtId="0" fontId="39" fillId="0" borderId="20" xfId="46" applyFont="1" applyFill="1" applyBorder="1" applyAlignment="1"/>
    <xf numFmtId="0" fontId="30" fillId="0" borderId="20" xfId="46" applyFont="1" applyFill="1" applyBorder="1" applyAlignment="1"/>
    <xf numFmtId="0" fontId="39" fillId="0" borderId="19" xfId="46" applyFont="1" applyFill="1" applyBorder="1" applyAlignment="1"/>
    <xf numFmtId="0" fontId="39" fillId="0" borderId="21" xfId="46" applyFont="1" applyFill="1" applyBorder="1" applyAlignment="1"/>
    <xf numFmtId="0" fontId="10" fillId="0" borderId="0" xfId="3" applyFont="1" applyFill="1" applyAlignment="1"/>
    <xf numFmtId="166" fontId="4" fillId="0" borderId="0" xfId="3" applyNumberFormat="1" applyFont="1" applyFill="1" applyAlignment="1"/>
    <xf numFmtId="165" fontId="4" fillId="0" borderId="0" xfId="3" applyNumberFormat="1" applyFont="1" applyFill="1" applyAlignment="1"/>
    <xf numFmtId="0" fontId="4" fillId="0" borderId="0" xfId="3" applyFont="1" applyFill="1" applyAlignment="1"/>
    <xf numFmtId="0" fontId="13" fillId="0" borderId="0" xfId="3" applyFill="1" applyAlignment="1"/>
    <xf numFmtId="0" fontId="6" fillId="0" borderId="0" xfId="3" applyFont="1" applyFill="1" applyAlignment="1"/>
    <xf numFmtId="199" fontId="6" fillId="0" borderId="0" xfId="85" applyNumberFormat="1" applyFont="1" applyFill="1" applyBorder="1" applyAlignment="1">
      <alignment horizontal="center"/>
    </xf>
    <xf numFmtId="0" fontId="13" fillId="0" borderId="0" xfId="3" applyFill="1" applyBorder="1" applyAlignment="1"/>
    <xf numFmtId="0" fontId="2" fillId="0" borderId="0" xfId="3" applyFont="1" applyFill="1" applyAlignment="1"/>
    <xf numFmtId="187" fontId="6" fillId="0" borderId="0" xfId="1" applyNumberFormat="1" applyFont="1" applyFill="1" applyBorder="1" applyAlignment="1"/>
    <xf numFmtId="0" fontId="1" fillId="0" borderId="0" xfId="1" applyFill="1" applyBorder="1" applyAlignment="1"/>
    <xf numFmtId="200" fontId="6" fillId="0" borderId="0" xfId="1" applyNumberFormat="1" applyFont="1" applyFill="1" applyBorder="1" applyAlignment="1"/>
    <xf numFmtId="0" fontId="5" fillId="0" borderId="0" xfId="1" applyFont="1" applyFill="1" applyBorder="1" applyAlignment="1"/>
    <xf numFmtId="0" fontId="5" fillId="0" borderId="6" xfId="1" applyFont="1" applyFill="1" applyBorder="1" applyAlignment="1">
      <alignment horizontal="center"/>
    </xf>
    <xf numFmtId="0" fontId="6" fillId="0" borderId="6" xfId="1" applyFont="1" applyFill="1" applyBorder="1" applyAlignment="1">
      <alignment horizontal="center"/>
    </xf>
    <xf numFmtId="0" fontId="6" fillId="0" borderId="0" xfId="1" applyFont="1" applyFill="1" applyAlignment="1"/>
    <xf numFmtId="0" fontId="6" fillId="0" borderId="0" xfId="1" quotePrefix="1" applyFont="1" applyFill="1" applyBorder="1" applyAlignment="1"/>
    <xf numFmtId="0" fontId="37" fillId="0" borderId="0" xfId="1" applyFont="1" applyFill="1" applyBorder="1" applyAlignment="1"/>
    <xf numFmtId="0" fontId="37" fillId="0" borderId="0" xfId="1" applyFont="1" applyFill="1" applyAlignment="1"/>
    <xf numFmtId="0" fontId="5" fillId="0" borderId="0" xfId="1" quotePrefix="1" applyFont="1" applyFill="1" applyAlignment="1"/>
    <xf numFmtId="0" fontId="13" fillId="0" borderId="0" xfId="84" applyFont="1" applyBorder="1" applyAlignment="1">
      <alignment horizontal="left"/>
    </xf>
    <xf numFmtId="0" fontId="2" fillId="0" borderId="0" xfId="0" applyFont="1" applyAlignment="1"/>
    <xf numFmtId="175" fontId="1" fillId="0" borderId="0" xfId="1" applyNumberFormat="1" applyFill="1" applyAlignment="1"/>
    <xf numFmtId="200" fontId="5" fillId="19" borderId="0" xfId="1" applyNumberFormat="1" applyFont="1" applyFill="1" applyBorder="1" applyAlignment="1"/>
    <xf numFmtId="174" fontId="1" fillId="0" borderId="0" xfId="1" applyNumberFormat="1" applyFill="1" applyAlignment="1"/>
    <xf numFmtId="0" fontId="5" fillId="0" borderId="0" xfId="46" applyFont="1" applyFill="1" applyAlignment="1"/>
    <xf numFmtId="0" fontId="4" fillId="0" borderId="0" xfId="46" applyFont="1" applyFill="1" applyBorder="1" applyAlignment="1"/>
    <xf numFmtId="177" fontId="2" fillId="0" borderId="0" xfId="46" applyNumberFormat="1" applyFont="1" applyFill="1" applyBorder="1" applyAlignment="1"/>
    <xf numFmtId="0" fontId="17" fillId="0" borderId="0" xfId="46" applyFont="1" applyFill="1" applyBorder="1" applyAlignment="1"/>
    <xf numFmtId="0" fontId="2" fillId="0" borderId="0" xfId="46" applyFont="1" applyFill="1" applyAlignment="1"/>
    <xf numFmtId="0" fontId="5" fillId="0" borderId="0" xfId="46" applyFont="1" applyFill="1" applyBorder="1" applyAlignment="1"/>
    <xf numFmtId="177" fontId="5" fillId="0" borderId="0" xfId="46" applyNumberFormat="1" applyFont="1" applyFill="1" applyBorder="1" applyAlignment="1"/>
    <xf numFmtId="179" fontId="5" fillId="0" borderId="0" xfId="81" applyNumberFormat="1" applyFont="1" applyFill="1" applyBorder="1" applyAlignment="1"/>
    <xf numFmtId="179" fontId="5" fillId="0" borderId="0" xfId="46" applyNumberFormat="1" applyFont="1" applyFill="1" applyBorder="1" applyAlignment="1"/>
    <xf numFmtId="178" fontId="5" fillId="0" borderId="0" xfId="46" applyNumberFormat="1" applyFont="1" applyFill="1" applyBorder="1" applyAlignment="1"/>
    <xf numFmtId="0" fontId="12" fillId="0" borderId="0" xfId="75" applyFont="1">
      <alignment horizontal="left" vertical="center" wrapText="1"/>
    </xf>
    <xf numFmtId="0" fontId="12" fillId="0" borderId="0" xfId="75" applyFont="1" applyBorder="1">
      <alignment horizontal="left" vertical="center" wrapText="1"/>
    </xf>
    <xf numFmtId="0" fontId="12" fillId="0" borderId="0" xfId="75">
      <alignment horizontal="left" vertical="center" wrapText="1"/>
    </xf>
    <xf numFmtId="0" fontId="12" fillId="0" borderId="0" xfId="75" applyFont="1" applyAlignment="1">
      <alignment horizontal="left" vertical="center"/>
    </xf>
    <xf numFmtId="0" fontId="59" fillId="0" borderId="0" xfId="75" applyFont="1" applyAlignment="1">
      <alignment horizontal="left" vertical="center"/>
    </xf>
    <xf numFmtId="201" fontId="12" fillId="0" borderId="0" xfId="75" applyNumberFormat="1" applyFont="1">
      <alignment horizontal="left" vertical="center" wrapText="1"/>
    </xf>
    <xf numFmtId="0" fontId="12" fillId="0" borderId="0" xfId="75" applyFont="1" applyFill="1" applyBorder="1">
      <alignment horizontal="left" vertical="center" wrapText="1"/>
    </xf>
    <xf numFmtId="0" fontId="12" fillId="0" borderId="0" xfId="75" applyFont="1" applyFill="1">
      <alignment horizontal="left" vertical="center" wrapText="1"/>
    </xf>
    <xf numFmtId="0" fontId="12" fillId="0" borderId="0" xfId="75" applyBorder="1">
      <alignment horizontal="left" vertical="center" wrapText="1"/>
    </xf>
    <xf numFmtId="168" fontId="62" fillId="20" borderId="7" xfId="2" applyFont="1" applyFill="1" applyBorder="1">
      <alignment horizontal="right" vertical="center"/>
    </xf>
    <xf numFmtId="168" fontId="62" fillId="20" borderId="9" xfId="2" applyFont="1" applyFill="1" applyBorder="1">
      <alignment horizontal="right" vertical="center"/>
    </xf>
    <xf numFmtId="0" fontId="12" fillId="0" borderId="9" xfId="75" applyFont="1" applyBorder="1">
      <alignment horizontal="left" vertical="center" wrapText="1"/>
    </xf>
    <xf numFmtId="168" fontId="62" fillId="20" borderId="6" xfId="2" applyFont="1" applyFill="1" applyBorder="1">
      <alignment horizontal="right" vertical="center"/>
    </xf>
    <xf numFmtId="168" fontId="62" fillId="20" borderId="0" xfId="2" applyFont="1" applyFill="1" applyBorder="1">
      <alignment horizontal="right" vertical="center"/>
    </xf>
    <xf numFmtId="168" fontId="62" fillId="20" borderId="1" xfId="2" applyFont="1" applyFill="1" applyBorder="1">
      <alignment horizontal="right" vertical="center"/>
    </xf>
    <xf numFmtId="0" fontId="12" fillId="0" borderId="1" xfId="75" applyFont="1" applyBorder="1">
      <alignment horizontal="left" vertical="center" wrapText="1"/>
    </xf>
    <xf numFmtId="0" fontId="12" fillId="0" borderId="0" xfId="75" applyFont="1" applyAlignment="1">
      <alignment horizontal="left" vertical="center" wrapText="1"/>
    </xf>
    <xf numFmtId="0" fontId="12" fillId="0" borderId="0" xfId="75" applyFont="1" applyBorder="1" applyAlignment="1">
      <alignment horizontal="left" vertical="center" wrapText="1"/>
    </xf>
    <xf numFmtId="0" fontId="12" fillId="0" borderId="0" xfId="75" applyAlignment="1">
      <alignment horizontal="left" vertical="center" wrapText="1"/>
    </xf>
    <xf numFmtId="0" fontId="12" fillId="0" borderId="0" xfId="75" applyFont="1" applyFill="1" applyBorder="1" applyAlignment="1">
      <alignment horizontal="left" vertical="center" wrapText="1"/>
    </xf>
    <xf numFmtId="1" fontId="63" fillId="0" borderId="0" xfId="75" applyNumberFormat="1" applyFont="1" applyBorder="1" applyAlignment="1">
      <alignment horizontal="left" vertical="center" wrapText="1"/>
    </xf>
    <xf numFmtId="0" fontId="12" fillId="0" borderId="0" xfId="75" applyBorder="1" applyAlignment="1">
      <alignment horizontal="left" vertical="center" wrapText="1"/>
    </xf>
    <xf numFmtId="0" fontId="12" fillId="0" borderId="0" xfId="75" applyFont="1" applyFill="1" applyAlignment="1">
      <alignment horizontal="left" vertical="center" wrapText="1"/>
    </xf>
    <xf numFmtId="168" fontId="41" fillId="0" borderId="0" xfId="2" applyFont="1" applyFill="1" applyBorder="1" applyAlignment="1">
      <alignment horizontal="right" vertical="center"/>
    </xf>
    <xf numFmtId="0" fontId="25" fillId="0" borderId="0" xfId="45" applyFont="1" applyFill="1" applyBorder="1" applyAlignment="1">
      <alignment horizontal="center" vertical="center"/>
    </xf>
    <xf numFmtId="168" fontId="41" fillId="0" borderId="0" xfId="2" applyNumberFormat="1" applyFont="1" applyFill="1" applyBorder="1" applyAlignment="1">
      <alignment horizontal="right" vertical="center"/>
    </xf>
    <xf numFmtId="173" fontId="41" fillId="0" borderId="0" xfId="2" applyNumberFormat="1" applyFont="1" applyFill="1" applyBorder="1" applyAlignment="1">
      <alignment horizontal="right" vertical="center"/>
    </xf>
    <xf numFmtId="168" fontId="12" fillId="0" borderId="0" xfId="14" applyNumberFormat="1" applyFont="1" applyFill="1" applyBorder="1" applyAlignment="1">
      <alignment horizontal="right" vertical="center"/>
    </xf>
    <xf numFmtId="0" fontId="12" fillId="0" borderId="0" xfId="38" applyFont="1" applyFill="1" applyBorder="1" applyAlignment="1">
      <alignment horizontal="left" vertical="center" wrapText="1"/>
    </xf>
    <xf numFmtId="1" fontId="23" fillId="0" borderId="0" xfId="39" applyNumberFormat="1" applyFont="1" applyFill="1" applyBorder="1" applyAlignment="1">
      <alignment horizontal="center" vertical="center" textRotation="90" wrapText="1"/>
    </xf>
    <xf numFmtId="168" fontId="41" fillId="0" borderId="7" xfId="2" applyFont="1" applyBorder="1">
      <alignment horizontal="right" vertical="center"/>
    </xf>
    <xf numFmtId="168" fontId="41" fillId="0" borderId="12" xfId="2" applyFont="1" applyBorder="1">
      <alignment horizontal="right" vertical="center"/>
    </xf>
    <xf numFmtId="0" fontId="25" fillId="0" borderId="10" xfId="45" applyFont="1" applyBorder="1">
      <alignment horizontal="center" vertical="center"/>
    </xf>
    <xf numFmtId="0" fontId="25" fillId="0" borderId="4" xfId="45" applyFont="1" applyBorder="1">
      <alignment horizontal="center" vertical="center"/>
    </xf>
    <xf numFmtId="1" fontId="23" fillId="0" borderId="9" xfId="39" applyNumberFormat="1" applyFont="1" applyBorder="1">
      <alignment horizontal="center" vertical="center" textRotation="90" wrapText="1"/>
    </xf>
    <xf numFmtId="168" fontId="41" fillId="0" borderId="6" xfId="2" applyFont="1" applyBorder="1">
      <alignment horizontal="right" vertical="center"/>
    </xf>
    <xf numFmtId="168" fontId="66" fillId="20" borderId="5" xfId="2" applyFont="1" applyFill="1" applyBorder="1">
      <alignment horizontal="right" vertical="center"/>
    </xf>
    <xf numFmtId="1" fontId="23" fillId="0" borderId="0" xfId="39" applyNumberFormat="1" applyFont="1" applyBorder="1">
      <alignment horizontal="center" vertical="center" textRotation="90" wrapText="1"/>
    </xf>
    <xf numFmtId="168" fontId="41" fillId="0" borderId="5" xfId="2" applyFont="1" applyBorder="1">
      <alignment horizontal="right" vertical="center"/>
    </xf>
    <xf numFmtId="0" fontId="25" fillId="0" borderId="12" xfId="45" applyFont="1" applyBorder="1">
      <alignment horizontal="center" vertical="center"/>
    </xf>
    <xf numFmtId="0" fontId="25" fillId="0" borderId="6" xfId="45" applyFont="1" applyBorder="1">
      <alignment horizontal="center" vertical="center"/>
    </xf>
    <xf numFmtId="0" fontId="25" fillId="0" borderId="5" xfId="45" applyFont="1" applyBorder="1">
      <alignment horizontal="center" vertical="center"/>
    </xf>
    <xf numFmtId="0" fontId="25" fillId="0" borderId="0" xfId="45" applyFont="1" applyBorder="1">
      <alignment horizontal="center" vertical="center"/>
    </xf>
    <xf numFmtId="168" fontId="60" fillId="0" borderId="6" xfId="2" applyFont="1" applyBorder="1">
      <alignment horizontal="right" vertical="center"/>
    </xf>
    <xf numFmtId="1" fontId="23" fillId="0" borderId="1" xfId="39" applyNumberFormat="1" applyFont="1" applyBorder="1">
      <alignment horizontal="center" vertical="center" textRotation="90" wrapText="1"/>
    </xf>
    <xf numFmtId="1" fontId="24" fillId="0" borderId="9" xfId="40" applyFont="1" applyBorder="1">
      <alignment horizontal="center" vertical="center" textRotation="90"/>
    </xf>
    <xf numFmtId="1" fontId="24" fillId="0" borderId="0" xfId="40" applyFont="1" applyBorder="1">
      <alignment horizontal="center" vertical="center" textRotation="90"/>
    </xf>
    <xf numFmtId="0" fontId="25" fillId="0" borderId="11" xfId="45" applyFont="1" applyBorder="1">
      <alignment horizontal="center" vertical="center"/>
    </xf>
    <xf numFmtId="168" fontId="12" fillId="0" borderId="0" xfId="75" applyNumberFormat="1" applyFont="1" applyFill="1" applyBorder="1">
      <alignment horizontal="left" vertical="center" wrapText="1"/>
    </xf>
    <xf numFmtId="168" fontId="66" fillId="20" borderId="6" xfId="2" applyFont="1" applyFill="1" applyBorder="1">
      <alignment horizontal="right" vertical="center"/>
    </xf>
    <xf numFmtId="1" fontId="12" fillId="0" borderId="6" xfId="75" applyNumberFormat="1" applyFont="1" applyBorder="1">
      <alignment horizontal="left" vertical="center" wrapText="1"/>
    </xf>
    <xf numFmtId="1" fontId="12" fillId="0" borderId="5" xfId="75" applyNumberFormat="1" applyFont="1" applyBorder="1">
      <alignment horizontal="left" vertical="center" wrapText="1"/>
    </xf>
    <xf numFmtId="1" fontId="21" fillId="0" borderId="12" xfId="75" applyNumberFormat="1" applyFont="1" applyBorder="1" applyAlignment="1">
      <alignment horizontal="left"/>
    </xf>
    <xf numFmtId="1" fontId="18" fillId="0" borderId="9" xfId="5" applyFont="1" applyBorder="1">
      <alignment horizontal="center"/>
    </xf>
    <xf numFmtId="1" fontId="18" fillId="0" borderId="7" xfId="5" applyFont="1" applyBorder="1">
      <alignment horizontal="center"/>
    </xf>
    <xf numFmtId="1" fontId="18" fillId="0" borderId="12" xfId="5" applyFont="1" applyBorder="1">
      <alignment horizontal="center"/>
    </xf>
    <xf numFmtId="1" fontId="18" fillId="0" borderId="9" xfId="5" applyFont="1" applyBorder="1" applyAlignment="1">
      <alignment horizontal="center"/>
    </xf>
    <xf numFmtId="0" fontId="18" fillId="0" borderId="7" xfId="41" applyFont="1" applyBorder="1">
      <alignment horizontal="center" vertical="center"/>
    </xf>
    <xf numFmtId="0" fontId="25" fillId="0" borderId="6" xfId="42" applyFont="1" applyFill="1" applyBorder="1">
      <alignment horizontal="center" textRotation="90" wrapText="1"/>
    </xf>
    <xf numFmtId="0" fontId="25" fillId="0" borderId="5" xfId="42" applyFont="1" applyFill="1" applyBorder="1">
      <alignment horizontal="center" textRotation="90" wrapText="1"/>
    </xf>
    <xf numFmtId="0" fontId="25" fillId="0" borderId="5" xfId="42" applyFont="1" applyBorder="1">
      <alignment horizontal="center" textRotation="90" wrapText="1"/>
    </xf>
    <xf numFmtId="0" fontId="25" fillId="0" borderId="6" xfId="42" applyFont="1" applyBorder="1">
      <alignment horizontal="center" textRotation="90" wrapText="1"/>
    </xf>
    <xf numFmtId="0" fontId="25" fillId="0" borderId="0" xfId="42" applyFont="1" applyBorder="1">
      <alignment horizontal="center" textRotation="90" wrapText="1"/>
    </xf>
    <xf numFmtId="0" fontId="25" fillId="0" borderId="0" xfId="42" applyFont="1" applyFill="1" applyBorder="1">
      <alignment horizontal="center" textRotation="90" wrapText="1"/>
    </xf>
    <xf numFmtId="0" fontId="25" fillId="0" borderId="0" xfId="42" applyFont="1">
      <alignment horizontal="center" textRotation="90" wrapText="1"/>
    </xf>
    <xf numFmtId="1" fontId="12" fillId="0" borderId="11" xfId="75" applyNumberFormat="1" applyFont="1" applyBorder="1">
      <alignment horizontal="left" vertical="center" wrapText="1"/>
    </xf>
    <xf numFmtId="1" fontId="12" fillId="0" borderId="14" xfId="75" applyNumberFormat="1" applyFont="1" applyBorder="1">
      <alignment horizontal="left" vertical="center" wrapText="1"/>
    </xf>
    <xf numFmtId="0" fontId="25" fillId="0" borderId="14" xfId="42" applyFont="1" applyBorder="1">
      <alignment horizontal="center" textRotation="90" wrapText="1"/>
    </xf>
    <xf numFmtId="0" fontId="18" fillId="0" borderId="14" xfId="41" applyFont="1" applyBorder="1">
      <alignment horizontal="center" vertical="center"/>
    </xf>
    <xf numFmtId="0" fontId="18" fillId="0" borderId="11" xfId="41" applyFont="1" applyBorder="1">
      <alignment horizontal="center" vertical="center"/>
    </xf>
    <xf numFmtId="0" fontId="22" fillId="0" borderId="1" xfId="36" applyNumberFormat="1" applyFont="1" applyBorder="1" applyAlignment="1">
      <alignment horizontal="left" vertical="top" wrapText="1"/>
    </xf>
    <xf numFmtId="1" fontId="22" fillId="0" borderId="1" xfId="36" applyNumberFormat="1" applyFont="1" applyBorder="1" applyAlignment="1">
      <alignment horizontal="left" vertical="top" wrapText="1"/>
    </xf>
    <xf numFmtId="1" fontId="63" fillId="0" borderId="0" xfId="75" applyNumberFormat="1" applyFont="1" applyBorder="1">
      <alignment horizontal="left" vertical="center" wrapText="1"/>
    </xf>
    <xf numFmtId="168" fontId="41" fillId="0" borderId="0" xfId="2" applyNumberFormat="1" applyFont="1" applyFill="1" applyBorder="1">
      <alignment horizontal="right" vertical="center"/>
    </xf>
    <xf numFmtId="0" fontId="25" fillId="0" borderId="0" xfId="45" applyFont="1" applyFill="1" applyBorder="1">
      <alignment horizontal="center" vertical="center"/>
    </xf>
    <xf numFmtId="168" fontId="41" fillId="0" borderId="0" xfId="2" applyFont="1" applyFill="1" applyBorder="1">
      <alignment horizontal="right" vertical="center"/>
    </xf>
    <xf numFmtId="168" fontId="41" fillId="0" borderId="1" xfId="2" applyNumberFormat="1" applyFont="1" applyFill="1" applyBorder="1">
      <alignment horizontal="right" vertical="center"/>
    </xf>
    <xf numFmtId="173" fontId="41" fillId="0" borderId="0" xfId="2" applyNumberFormat="1" applyFont="1" applyFill="1" applyBorder="1">
      <alignment horizontal="right" vertical="center"/>
    </xf>
    <xf numFmtId="168" fontId="12" fillId="0" borderId="0" xfId="14" applyNumberFormat="1" applyFont="1" applyFill="1" applyBorder="1">
      <alignment horizontal="right" vertical="center"/>
    </xf>
    <xf numFmtId="0" fontId="12" fillId="0" borderId="0" xfId="38" applyFont="1" applyFill="1" applyBorder="1">
      <alignment horizontal="left" vertical="center" wrapText="1"/>
    </xf>
    <xf numFmtId="1" fontId="23" fillId="0" borderId="0" xfId="39" applyNumberFormat="1" applyFont="1" applyFill="1" applyBorder="1">
      <alignment horizontal="center" vertical="center" textRotation="90" wrapText="1"/>
    </xf>
    <xf numFmtId="173" fontId="12" fillId="0" borderId="0" xfId="75" applyNumberFormat="1" applyFont="1">
      <alignment horizontal="left" vertical="center" wrapText="1"/>
    </xf>
    <xf numFmtId="168" fontId="12" fillId="0" borderId="0" xfId="2" applyFont="1" applyBorder="1">
      <alignment horizontal="right" vertical="center"/>
    </xf>
    <xf numFmtId="1" fontId="12" fillId="0" borderId="0" xfId="75" applyNumberFormat="1" applyFont="1" applyFill="1" applyBorder="1">
      <alignment horizontal="left" vertical="center" wrapText="1"/>
    </xf>
    <xf numFmtId="1" fontId="12" fillId="0" borderId="0" xfId="75" applyNumberFormat="1" applyFont="1" applyBorder="1">
      <alignment horizontal="left" vertical="center" wrapText="1"/>
    </xf>
    <xf numFmtId="1" fontId="21" fillId="0" borderId="0" xfId="75" applyNumberFormat="1" applyFont="1" applyBorder="1">
      <alignment horizontal="left" vertical="center" wrapText="1"/>
    </xf>
    <xf numFmtId="1" fontId="63" fillId="0" borderId="1" xfId="75" applyNumberFormat="1" applyFont="1" applyBorder="1">
      <alignment horizontal="left" vertical="center" wrapText="1"/>
    </xf>
    <xf numFmtId="0" fontId="18" fillId="0" borderId="0" xfId="41" applyFont="1" applyBorder="1">
      <alignment horizontal="center" vertical="center"/>
    </xf>
    <xf numFmtId="1" fontId="63" fillId="0" borderId="0" xfId="75" applyNumberFormat="1" applyFont="1" applyBorder="1" applyAlignment="1">
      <alignment horizontal="center" textRotation="90"/>
    </xf>
    <xf numFmtId="174" fontId="26" fillId="0" borderId="0" xfId="46" applyNumberFormat="1" applyFill="1" applyAlignment="1"/>
    <xf numFmtId="0" fontId="29" fillId="0" borderId="0" xfId="46" applyFont="1" applyFill="1" applyAlignment="1"/>
    <xf numFmtId="189" fontId="0" fillId="0" borderId="0" xfId="0" applyNumberFormat="1"/>
    <xf numFmtId="0" fontId="13" fillId="0" borderId="0" xfId="0" applyFont="1" applyAlignment="1">
      <alignment horizontal="left" vertical="center"/>
    </xf>
    <xf numFmtId="0" fontId="69" fillId="0" borderId="0" xfId="0" applyFont="1" applyAlignment="1">
      <alignment horizontal="left" vertical="center" wrapText="1"/>
    </xf>
    <xf numFmtId="1" fontId="70" fillId="0" borderId="0" xfId="0" applyNumberFormat="1" applyFont="1" applyBorder="1" applyAlignment="1">
      <alignment horizontal="left" vertical="center" wrapText="1"/>
    </xf>
    <xf numFmtId="0" fontId="69" fillId="0" borderId="0" xfId="0" applyFont="1" applyBorder="1" applyAlignment="1">
      <alignment horizontal="left" vertical="center" wrapText="1"/>
    </xf>
    <xf numFmtId="0" fontId="13" fillId="0" borderId="0" xfId="0" applyFont="1" applyFill="1" applyAlignment="1">
      <alignment horizontal="left" vertical="center"/>
    </xf>
    <xf numFmtId="0" fontId="69" fillId="0" borderId="0" xfId="0" applyFont="1" applyFill="1" applyAlignment="1">
      <alignment horizontal="left" vertical="center" wrapText="1"/>
    </xf>
    <xf numFmtId="0" fontId="72" fillId="0" borderId="1" xfId="45" applyFont="1" applyFill="1" applyBorder="1" applyAlignment="1">
      <alignment horizontal="center" vertical="center"/>
    </xf>
    <xf numFmtId="168" fontId="69" fillId="0" borderId="0" xfId="2" applyFont="1" applyFill="1" applyBorder="1" applyAlignment="1">
      <alignment horizontal="right" vertical="center"/>
    </xf>
    <xf numFmtId="168" fontId="69" fillId="0" borderId="0" xfId="2" applyNumberFormat="1" applyFont="1" applyFill="1" applyBorder="1" applyAlignment="1">
      <alignment horizontal="right" vertical="center"/>
    </xf>
    <xf numFmtId="168" fontId="69" fillId="0" borderId="0" xfId="14" applyNumberFormat="1" applyFont="1" applyFill="1" applyBorder="1" applyAlignment="1">
      <alignment horizontal="right" vertical="center"/>
    </xf>
    <xf numFmtId="173" fontId="69" fillId="0" borderId="0" xfId="2" applyNumberFormat="1" applyFont="1" applyFill="1" applyBorder="1" applyAlignment="1">
      <alignment horizontal="right" vertical="center"/>
    </xf>
    <xf numFmtId="0" fontId="72" fillId="0" borderId="0" xfId="45" applyFont="1" applyFill="1" applyBorder="1" applyAlignment="1">
      <alignment horizontal="center" vertical="center"/>
    </xf>
    <xf numFmtId="0" fontId="69" fillId="0" borderId="0" xfId="38" applyFont="1" applyFill="1" applyBorder="1" applyAlignment="1">
      <alignment horizontal="left" vertical="center" wrapText="1"/>
    </xf>
    <xf numFmtId="1" fontId="73" fillId="0" borderId="0" xfId="39" applyNumberFormat="1" applyFont="1" applyFill="1" applyBorder="1" applyAlignment="1">
      <alignment horizontal="center" vertical="center" textRotation="90" wrapText="1"/>
    </xf>
    <xf numFmtId="0" fontId="72" fillId="0" borderId="14" xfId="45" applyFont="1" applyBorder="1">
      <alignment horizontal="center" vertical="center"/>
    </xf>
    <xf numFmtId="0" fontId="72" fillId="0" borderId="4" xfId="45" applyFont="1" applyBorder="1">
      <alignment horizontal="center" vertical="center"/>
    </xf>
    <xf numFmtId="1" fontId="73" fillId="0" borderId="9"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72" fillId="0" borderId="0" xfId="45" applyFont="1" applyBorder="1">
      <alignment horizontal="center" vertical="center"/>
    </xf>
    <xf numFmtId="0" fontId="72" fillId="0" borderId="6" xfId="45" applyFont="1" applyBorder="1">
      <alignment horizontal="center" vertical="center"/>
    </xf>
    <xf numFmtId="1" fontId="73" fillId="0" borderId="1" xfId="39" applyNumberFormat="1" applyFont="1" applyBorder="1">
      <alignment horizontal="center" vertical="center" textRotation="90" wrapText="1"/>
    </xf>
    <xf numFmtId="1" fontId="74" fillId="0" borderId="0" xfId="40" applyFont="1" applyBorder="1">
      <alignment horizontal="center" vertical="center" textRotation="90"/>
    </xf>
    <xf numFmtId="0" fontId="72" fillId="0" borderId="11" xfId="45" applyFont="1" applyBorder="1">
      <alignment horizontal="center" vertical="center"/>
    </xf>
    <xf numFmtId="1" fontId="69" fillId="0" borderId="5" xfId="0" applyNumberFormat="1" applyFont="1" applyBorder="1" applyAlignment="1">
      <alignment horizontal="left"/>
    </xf>
    <xf numFmtId="1" fontId="75" fillId="0" borderId="17" xfId="5" applyFont="1" applyBorder="1">
      <alignment horizontal="center"/>
    </xf>
    <xf numFmtId="1" fontId="75" fillId="0" borderId="9" xfId="5" applyFont="1" applyBorder="1" applyAlignment="1"/>
    <xf numFmtId="1" fontId="75" fillId="0" borderId="0" xfId="5" applyFont="1" applyBorder="1" applyAlignment="1"/>
    <xf numFmtId="1" fontId="75" fillId="0" borderId="12" xfId="5" applyFont="1" applyBorder="1" applyAlignment="1"/>
    <xf numFmtId="1" fontId="75" fillId="0" borderId="7" xfId="5" applyFont="1" applyBorder="1" applyAlignment="1"/>
    <xf numFmtId="0" fontId="75" fillId="0" borderId="7" xfId="41" applyFont="1" applyBorder="1">
      <alignment horizontal="center" vertical="center"/>
    </xf>
    <xf numFmtId="0" fontId="72" fillId="0" borderId="5" xfId="42" applyFont="1" applyFill="1" applyBorder="1">
      <alignment horizontal="center" textRotation="90" wrapText="1"/>
    </xf>
    <xf numFmtId="0" fontId="72" fillId="0" borderId="17" xfId="42" applyFont="1" applyBorder="1">
      <alignment horizontal="center" textRotation="90" wrapText="1"/>
    </xf>
    <xf numFmtId="0" fontId="72" fillId="0" borderId="0" xfId="42" applyFont="1" applyBorder="1">
      <alignment horizontal="center" textRotation="90" wrapText="1"/>
    </xf>
    <xf numFmtId="0" fontId="72" fillId="0" borderId="5" xfId="42" applyFont="1" applyBorder="1">
      <alignment horizontal="center" textRotation="90" wrapText="1"/>
    </xf>
    <xf numFmtId="0" fontId="72" fillId="0" borderId="6" xfId="42" applyFont="1" applyBorder="1">
      <alignment horizontal="center" textRotation="90" wrapText="1"/>
    </xf>
    <xf numFmtId="0" fontId="72" fillId="0" borderId="14" xfId="42" applyFont="1" applyBorder="1">
      <alignment horizontal="center" textRotation="90" wrapText="1"/>
    </xf>
    <xf numFmtId="0" fontId="75" fillId="0" borderId="14" xfId="41" applyFont="1" applyBorder="1">
      <alignment horizontal="center" vertical="center"/>
    </xf>
    <xf numFmtId="0" fontId="75" fillId="0" borderId="1" xfId="41" applyFont="1" applyBorder="1" applyAlignment="1">
      <alignment vertical="center"/>
    </xf>
    <xf numFmtId="0" fontId="75" fillId="0" borderId="14" xfId="41" applyFont="1" applyBorder="1" applyAlignment="1">
      <alignment vertical="center"/>
    </xf>
    <xf numFmtId="0" fontId="75" fillId="0" borderId="11" xfId="41" applyFont="1" applyBorder="1">
      <alignment horizontal="center" vertical="center"/>
    </xf>
    <xf numFmtId="0" fontId="8" fillId="0" borderId="1" xfId="36" applyNumberFormat="1" applyFont="1" applyBorder="1" applyAlignment="1">
      <alignment horizontal="left" vertical="top" wrapText="1"/>
    </xf>
    <xf numFmtId="1" fontId="8" fillId="0" borderId="1" xfId="36" applyNumberFormat="1" applyFont="1" applyBorder="1" applyAlignment="1">
      <alignment horizontal="left" vertical="top" wrapText="1"/>
    </xf>
    <xf numFmtId="3" fontId="29" fillId="0" borderId="0" xfId="46" applyNumberFormat="1" applyFont="1" applyFill="1" applyAlignment="1"/>
    <xf numFmtId="1" fontId="24" fillId="0" borderId="0" xfId="40" applyFont="1" applyBorder="1">
      <alignment horizontal="center" vertical="center" textRotation="90"/>
    </xf>
    <xf numFmtId="1" fontId="24" fillId="0" borderId="9" xfId="40" applyFont="1" applyBorder="1">
      <alignment horizontal="center" vertical="center" textRotation="90"/>
    </xf>
    <xf numFmtId="1" fontId="23" fillId="0" borderId="0" xfId="39" applyNumberFormat="1" applyFont="1" applyBorder="1">
      <alignment horizontal="center" vertical="center" textRotation="90" wrapText="1"/>
    </xf>
    <xf numFmtId="1" fontId="23" fillId="0" borderId="9" xfId="39" applyNumberFormat="1" applyFont="1" applyBorder="1">
      <alignment horizontal="center" vertical="center" textRotation="90" wrapText="1"/>
    </xf>
    <xf numFmtId="0" fontId="18" fillId="0" borderId="11" xfId="41" applyFont="1" applyBorder="1">
      <alignment horizontal="center" vertical="center"/>
    </xf>
    <xf numFmtId="2" fontId="2" fillId="0" borderId="0" xfId="46" applyNumberFormat="1" applyFont="1" applyFill="1" applyBorder="1" applyAlignment="1"/>
    <xf numFmtId="0" fontId="75" fillId="0" borderId="14" xfId="41" applyFont="1" applyBorder="1" applyAlignment="1">
      <alignment horizontal="centerContinuous" vertical="center"/>
    </xf>
    <xf numFmtId="0" fontId="75" fillId="0" borderId="1" xfId="41" applyFont="1" applyBorder="1" applyAlignment="1">
      <alignment horizontal="centerContinuous" vertical="center"/>
    </xf>
    <xf numFmtId="0" fontId="75" fillId="0" borderId="11" xfId="41" applyFont="1" applyBorder="1" applyAlignment="1">
      <alignment horizontal="centerContinuous" vertical="center"/>
    </xf>
    <xf numFmtId="1" fontId="75" fillId="0" borderId="5" xfId="5" applyFont="1" applyBorder="1" applyAlignment="1"/>
    <xf numFmtId="1" fontId="75" fillId="0" borderId="6" xfId="5" applyFont="1" applyBorder="1" applyAlignment="1"/>
    <xf numFmtId="0" fontId="75" fillId="0" borderId="13" xfId="41" applyFont="1" applyBorder="1" applyAlignment="1">
      <alignment vertical="center"/>
    </xf>
    <xf numFmtId="1" fontId="75" fillId="0" borderId="8" xfId="5" applyFont="1" applyBorder="1" applyAlignment="1"/>
    <xf numFmtId="0" fontId="69" fillId="0" borderId="1" xfId="0" applyFont="1" applyBorder="1" applyAlignment="1">
      <alignment horizontal="centerContinuous" vertical="center"/>
    </xf>
    <xf numFmtId="0" fontId="75" fillId="0" borderId="11" xfId="0" applyFont="1" applyBorder="1" applyAlignment="1">
      <alignment horizontal="centerContinuous" vertical="center"/>
    </xf>
    <xf numFmtId="187" fontId="29" fillId="0" borderId="0" xfId="46" applyNumberFormat="1" applyFont="1" applyFill="1" applyAlignment="1"/>
    <xf numFmtId="167" fontId="6" fillId="0" borderId="0" xfId="46" applyNumberFormat="1" applyFont="1" applyFill="1" applyBorder="1" applyAlignment="1"/>
    <xf numFmtId="180" fontId="6" fillId="0" borderId="0" xfId="46" applyNumberFormat="1" applyFont="1" applyFill="1" applyBorder="1" applyAlignment="1">
      <alignment horizontal="right"/>
    </xf>
    <xf numFmtId="0" fontId="29" fillId="0" borderId="0" xfId="46" applyFont="1" applyFill="1" applyBorder="1" applyAlignment="1"/>
    <xf numFmtId="167" fontId="5" fillId="0" borderId="0" xfId="46" applyNumberFormat="1" applyFont="1" applyFill="1" applyBorder="1" applyAlignment="1"/>
    <xf numFmtId="1" fontId="5" fillId="0" borderId="0" xfId="46" applyNumberFormat="1" applyFont="1" applyFill="1" applyBorder="1" applyAlignment="1">
      <alignment horizontal="center"/>
    </xf>
    <xf numFmtId="171" fontId="5" fillId="0" borderId="0" xfId="46" applyNumberFormat="1" applyFont="1" applyFill="1" applyBorder="1" applyAlignment="1">
      <alignment horizontal="center"/>
    </xf>
    <xf numFmtId="0" fontId="8" fillId="0" borderId="7" xfId="141" applyFont="1" applyBorder="1" applyAlignment="1"/>
    <xf numFmtId="0" fontId="8" fillId="0" borderId="6" xfId="141" applyFont="1" applyBorder="1" applyAlignment="1"/>
    <xf numFmtId="0" fontId="8" fillId="0" borderId="11" xfId="141" applyFont="1" applyBorder="1" applyAlignment="1"/>
    <xf numFmtId="1" fontId="8" fillId="0" borderId="8" xfId="141" applyNumberFormat="1" applyFont="1" applyBorder="1" applyAlignment="1">
      <alignment vertical="center" wrapText="1"/>
    </xf>
    <xf numFmtId="1" fontId="8" fillId="0" borderId="13" xfId="141" applyNumberFormat="1" applyFont="1" applyBorder="1" applyAlignment="1">
      <alignment vertical="center" wrapText="1"/>
    </xf>
    <xf numFmtId="0" fontId="6" fillId="0" borderId="0" xfId="46" applyFont="1" applyFill="1" applyAlignment="1">
      <alignment horizontal="center"/>
    </xf>
    <xf numFmtId="0" fontId="30" fillId="0" borderId="0" xfId="50" applyBorder="1" applyAlignment="1"/>
    <xf numFmtId="187" fontId="30" fillId="0" borderId="0" xfId="50" applyNumberFormat="1" applyAlignment="1"/>
    <xf numFmtId="1" fontId="8" fillId="0" borderId="2" xfId="141" applyNumberFormat="1" applyFont="1" applyBorder="1" applyAlignment="1">
      <alignment horizontal="centerContinuous" vertical="center"/>
    </xf>
    <xf numFmtId="1" fontId="8" fillId="0" borderId="10" xfId="141" applyNumberFormat="1" applyFont="1" applyBorder="1" applyAlignment="1">
      <alignment horizontal="centerContinuous" vertical="center"/>
    </xf>
    <xf numFmtId="0" fontId="8" fillId="0" borderId="1" xfId="46" applyFont="1" applyFill="1" applyBorder="1" applyAlignment="1">
      <alignment horizontal="center" vertical="center" wrapText="1"/>
    </xf>
    <xf numFmtId="0" fontId="8" fillId="0" borderId="13" xfId="46" applyFont="1" applyFill="1" applyBorder="1" applyAlignment="1">
      <alignment horizontal="center" vertical="center" wrapText="1"/>
    </xf>
    <xf numFmtId="0" fontId="8" fillId="0" borderId="3" xfId="46" applyFont="1" applyFill="1" applyBorder="1" applyAlignment="1">
      <alignment horizontal="centerContinuous" vertical="center"/>
    </xf>
    <xf numFmtId="1" fontId="8" fillId="0" borderId="2" xfId="141" applyNumberFormat="1" applyFont="1" applyBorder="1" applyAlignment="1">
      <alignment horizontal="centerContinuous" vertical="center" wrapText="1"/>
    </xf>
    <xf numFmtId="0" fontId="8" fillId="0" borderId="4" xfId="46" applyFont="1" applyFill="1" applyBorder="1" applyAlignment="1">
      <alignment horizontal="center" vertical="center"/>
    </xf>
    <xf numFmtId="0" fontId="8" fillId="0" borderId="3" xfId="46" applyFont="1" applyFill="1" applyBorder="1" applyAlignment="1">
      <alignment horizontal="center" vertical="center"/>
    </xf>
    <xf numFmtId="0" fontId="8" fillId="0" borderId="10" xfId="46" applyFont="1" applyFill="1" applyBorder="1" applyAlignment="1">
      <alignment horizontal="centerContinuous" vertical="center"/>
    </xf>
    <xf numFmtId="0" fontId="8" fillId="0" borderId="10" xfId="3" applyFont="1" applyFill="1" applyBorder="1" applyAlignment="1">
      <alignment horizontal="center" vertical="center" wrapText="1"/>
    </xf>
    <xf numFmtId="0" fontId="55" fillId="0" borderId="3" xfId="0" applyFont="1" applyBorder="1" applyAlignment="1">
      <alignment horizontal="center" vertical="center" wrapText="1"/>
    </xf>
    <xf numFmtId="0" fontId="8" fillId="0" borderId="4" xfId="3" applyFont="1" applyFill="1" applyBorder="1" applyAlignment="1">
      <alignment horizontal="centerContinuous" vertical="center"/>
    </xf>
    <xf numFmtId="0" fontId="55" fillId="0" borderId="2" xfId="0" applyFont="1" applyBorder="1" applyAlignment="1">
      <alignment horizontal="centerContinuous" vertical="center" wrapText="1"/>
    </xf>
    <xf numFmtId="0" fontId="55" fillId="0" borderId="10" xfId="0" applyFont="1" applyBorder="1" applyAlignment="1">
      <alignment horizontal="centerContinuous" vertical="center" wrapText="1"/>
    </xf>
    <xf numFmtId="0" fontId="8" fillId="0" borderId="6" xfId="1" applyFont="1" applyFill="1" applyBorder="1" applyAlignment="1">
      <alignment horizontal="center" vertical="center"/>
    </xf>
    <xf numFmtId="165" fontId="8" fillId="0" borderId="8" xfId="1" applyNumberFormat="1" applyFont="1" applyFill="1" applyBorder="1" applyAlignment="1">
      <alignment horizontal="center" vertical="center"/>
    </xf>
    <xf numFmtId="165" fontId="8" fillId="0" borderId="10" xfId="1" applyNumberFormat="1" applyFont="1" applyFill="1" applyBorder="1" applyAlignment="1">
      <alignment horizontal="centerContinuous" vertical="center"/>
    </xf>
    <xf numFmtId="0" fontId="30" fillId="0" borderId="0" xfId="50" applyAlignment="1"/>
    <xf numFmtId="0" fontId="6" fillId="0" borderId="0" xfId="50" applyFont="1" applyFill="1" applyAlignment="1"/>
    <xf numFmtId="0" fontId="12" fillId="0" borderId="0" xfId="112" applyFont="1">
      <alignment horizontal="left" vertical="center" wrapText="1"/>
    </xf>
    <xf numFmtId="0" fontId="12" fillId="0" borderId="0" xfId="112">
      <alignment horizontal="left" vertical="center" wrapText="1"/>
    </xf>
    <xf numFmtId="0" fontId="12" fillId="0" borderId="0" xfId="112" applyFont="1" applyFill="1">
      <alignment horizontal="left" vertical="center" wrapText="1"/>
    </xf>
    <xf numFmtId="1" fontId="21" fillId="0" borderId="12" xfId="112" applyNumberFormat="1" applyFont="1" applyBorder="1" applyAlignment="1">
      <alignment horizontal="left"/>
    </xf>
    <xf numFmtId="0" fontId="17" fillId="0" borderId="0" xfId="46" applyFont="1" applyFill="1" applyAlignment="1"/>
    <xf numFmtId="182" fontId="6" fillId="0" borderId="0" xfId="46" applyNumberFormat="1" applyFont="1" applyFill="1" applyBorder="1" applyAlignment="1"/>
    <xf numFmtId="169" fontId="6" fillId="0" borderId="0" xfId="46" applyNumberFormat="1" applyFont="1" applyFill="1" applyBorder="1" applyAlignment="1"/>
    <xf numFmtId="183" fontId="6" fillId="0" borderId="0" xfId="46" applyNumberFormat="1" applyFont="1" applyFill="1" applyBorder="1" applyAlignment="1"/>
    <xf numFmtId="0" fontId="8" fillId="0" borderId="8" xfId="46" applyFont="1" applyFill="1" applyBorder="1" applyAlignment="1">
      <alignment horizontal="center" vertical="center"/>
    </xf>
    <xf numFmtId="0" fontId="8" fillId="0" borderId="3" xfId="46" applyFont="1" applyFill="1" applyBorder="1" applyAlignment="1">
      <alignment horizontal="center" vertical="center" wrapText="1"/>
    </xf>
    <xf numFmtId="0" fontId="8" fillId="0" borderId="2" xfId="46" applyFont="1" applyFill="1" applyBorder="1" applyAlignment="1">
      <alignment horizontal="center" vertical="center" wrapText="1"/>
    </xf>
    <xf numFmtId="0" fontId="8" fillId="0" borderId="4" xfId="46" applyFont="1" applyFill="1" applyBorder="1" applyAlignment="1">
      <alignment horizontal="centerContinuous" vertical="center"/>
    </xf>
    <xf numFmtId="187" fontId="26" fillId="0" borderId="0" xfId="46" applyNumberFormat="1" applyFill="1" applyAlignment="1"/>
    <xf numFmtId="0" fontId="6" fillId="0" borderId="0" xfId="3" applyFont="1" applyFill="1" applyBorder="1" applyAlignment="1">
      <alignment horizontal="center"/>
    </xf>
    <xf numFmtId="187" fontId="6" fillId="0" borderId="1" xfId="1" applyNumberFormat="1" applyFont="1" applyFill="1" applyBorder="1" applyAlignment="1"/>
    <xf numFmtId="187" fontId="5" fillId="0" borderId="1" xfId="1" applyNumberFormat="1" applyFont="1" applyFill="1" applyBorder="1" applyAlignment="1">
      <alignment horizontal="right"/>
    </xf>
    <xf numFmtId="187" fontId="6" fillId="0" borderId="1" xfId="1" applyNumberFormat="1" applyFont="1" applyFill="1" applyBorder="1" applyAlignment="1">
      <alignment horizontal="right"/>
    </xf>
    <xf numFmtId="187" fontId="5" fillId="0" borderId="0" xfId="1" applyNumberFormat="1" applyFont="1" applyFill="1" applyBorder="1" applyAlignment="1">
      <alignment horizontal="right"/>
    </xf>
    <xf numFmtId="187"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7" fontId="6" fillId="0" borderId="14" xfId="1" applyNumberFormat="1" applyFont="1" applyFill="1" applyBorder="1" applyAlignment="1"/>
    <xf numFmtId="187" fontId="6" fillId="0" borderId="5" xfId="1" applyNumberFormat="1" applyFont="1" applyFill="1" applyBorder="1" applyAlignment="1"/>
    <xf numFmtId="1" fontId="8" fillId="0" borderId="8" xfId="141" applyNumberFormat="1" applyFont="1" applyBorder="1" applyAlignment="1">
      <alignment horizontal="centerContinuous" vertical="center" wrapText="1"/>
    </xf>
    <xf numFmtId="187" fontId="6" fillId="0" borderId="1" xfId="1" applyNumberFormat="1" applyFont="1" applyFill="1" applyBorder="1" applyAlignment="1">
      <alignment horizontal="centerContinuous"/>
    </xf>
    <xf numFmtId="187" fontId="6" fillId="0" borderId="0" xfId="1" applyNumberFormat="1" applyFont="1" applyFill="1" applyBorder="1" applyAlignment="1">
      <alignment horizontal="centerContinuous"/>
    </xf>
    <xf numFmtId="1" fontId="8" fillId="0" borderId="0" xfId="141" applyNumberFormat="1" applyFont="1" applyBorder="1" applyAlignment="1">
      <alignment horizontal="centerContinuous" wrapText="1"/>
    </xf>
    <xf numFmtId="0" fontId="4" fillId="0" borderId="0" xfId="46" applyFont="1" applyAlignment="1">
      <alignment horizontal="center"/>
    </xf>
    <xf numFmtId="184" fontId="4" fillId="0" borderId="0" xfId="46" applyNumberFormat="1" applyFont="1" applyAlignment="1">
      <alignment horizontal="center"/>
    </xf>
    <xf numFmtId="182" fontId="6" fillId="0" borderId="0" xfId="1" applyNumberFormat="1" applyFont="1" applyFill="1" applyBorder="1" applyAlignment="1"/>
    <xf numFmtId="1" fontId="8" fillId="0" borderId="0" xfId="141" applyNumberFormat="1" applyFont="1" applyBorder="1" applyAlignment="1">
      <alignment horizontal="centerContinuous" vertical="center" wrapText="1"/>
    </xf>
    <xf numFmtId="1" fontId="8" fillId="0" borderId="10" xfId="141" applyNumberFormat="1" applyFont="1" applyBorder="1" applyAlignment="1">
      <alignment horizontal="centerContinuous" vertical="center" wrapText="1"/>
    </xf>
    <xf numFmtId="1" fontId="8" fillId="0" borderId="4" xfId="141" applyNumberFormat="1" applyFont="1" applyBorder="1" applyAlignment="1">
      <alignment horizontal="centerContinuous" vertical="center" wrapText="1"/>
    </xf>
    <xf numFmtId="200" fontId="5" fillId="0" borderId="0" xfId="1" applyNumberFormat="1" applyFont="1" applyFill="1" applyBorder="1" applyAlignment="1"/>
    <xf numFmtId="1" fontId="8" fillId="0" borderId="4" xfId="141" applyNumberFormat="1" applyFont="1" applyBorder="1" applyAlignment="1">
      <alignment horizontal="centerContinuous" vertical="center"/>
    </xf>
    <xf numFmtId="0" fontId="15" fillId="0" borderId="2" xfId="3" applyFont="1" applyFill="1" applyBorder="1" applyAlignment="1">
      <alignment horizontal="centerContinuous" vertical="center"/>
    </xf>
    <xf numFmtId="0" fontId="15" fillId="0" borderId="1" xfId="3" applyFont="1" applyFill="1" applyBorder="1" applyAlignment="1">
      <alignment vertical="center"/>
    </xf>
    <xf numFmtId="187" fontId="5" fillId="0" borderId="0" xfId="1" quotePrefix="1" applyNumberFormat="1" applyFont="1" applyFill="1" applyBorder="1" applyAlignment="1">
      <alignment horizontal="right"/>
    </xf>
    <xf numFmtId="187" fontId="5" fillId="0" borderId="0" xfId="1" applyNumberFormat="1" applyFont="1" applyFill="1" applyBorder="1" applyAlignment="1"/>
    <xf numFmtId="210" fontId="6" fillId="0" borderId="0" xfId="1" applyNumberFormat="1" applyFont="1" applyFill="1" applyBorder="1" applyAlignment="1"/>
    <xf numFmtId="0" fontId="15" fillId="0" borderId="0" xfId="1" applyFont="1" applyFill="1" applyAlignment="1"/>
    <xf numFmtId="1" fontId="8" fillId="0" borderId="12" xfId="141" applyNumberFormat="1" applyFont="1" applyBorder="1" applyAlignment="1">
      <alignment horizontal="centerContinuous" vertical="center" wrapText="1"/>
    </xf>
    <xf numFmtId="1" fontId="8" fillId="0" borderId="9" xfId="141" applyNumberFormat="1" applyFont="1" applyBorder="1" applyAlignment="1">
      <alignment horizontal="center" vertical="center" wrapText="1"/>
    </xf>
    <xf numFmtId="182" fontId="6" fillId="0" borderId="0" xfId="46" applyNumberFormat="1" applyFont="1" applyFill="1" applyBorder="1" applyAlignment="1">
      <alignment horizontal="right"/>
    </xf>
    <xf numFmtId="0" fontId="15" fillId="0" borderId="2" xfId="46" applyFont="1" applyFill="1" applyBorder="1" applyAlignment="1">
      <alignment horizontal="centerContinuous" vertical="center"/>
    </xf>
    <xf numFmtId="0" fontId="8" fillId="0" borderId="11" xfId="1" applyFont="1" applyFill="1" applyBorder="1" applyAlignment="1">
      <alignment horizontal="centerContinuous" vertical="center"/>
    </xf>
    <xf numFmtId="0" fontId="15" fillId="0" borderId="2" xfId="1" applyFont="1" applyFill="1" applyBorder="1" applyAlignment="1">
      <alignment horizontal="centerContinuous" vertical="center"/>
    </xf>
    <xf numFmtId="0" fontId="8" fillId="0" borderId="6" xfId="1" applyFont="1" applyFill="1" applyBorder="1" applyAlignment="1">
      <alignment horizontal="centerContinuous" vertical="center"/>
    </xf>
    <xf numFmtId="1" fontId="8" fillId="0" borderId="5" xfId="141" applyNumberFormat="1" applyFont="1" applyBorder="1" applyAlignment="1">
      <alignment horizontal="center" vertical="center" wrapText="1"/>
    </xf>
    <xf numFmtId="176" fontId="2" fillId="0" borderId="0" xfId="1" applyNumberFormat="1" applyFont="1" applyFill="1" applyBorder="1" applyAlignment="1">
      <alignment horizontal="left"/>
    </xf>
    <xf numFmtId="1" fontId="8" fillId="0" borderId="10" xfId="141" applyNumberFormat="1" applyFont="1" applyBorder="1" applyAlignment="1">
      <alignment horizontal="center" vertical="center" wrapText="1"/>
    </xf>
    <xf numFmtId="0" fontId="13" fillId="29" borderId="0" xfId="81" applyFont="1" applyFill="1" applyBorder="1" applyAlignment="1">
      <alignment horizontal="left" vertical="center"/>
    </xf>
    <xf numFmtId="0" fontId="13" fillId="29" borderId="0" xfId="81" applyFont="1" applyFill="1" applyAlignment="1">
      <alignment horizontal="left" vertical="center"/>
    </xf>
    <xf numFmtId="0" fontId="54" fillId="0" borderId="11" xfId="0" applyFont="1" applyBorder="1" applyAlignment="1">
      <alignment vertical="center"/>
    </xf>
    <xf numFmtId="0" fontId="55" fillId="0" borderId="6" xfId="0" applyFont="1" applyBorder="1" applyAlignment="1">
      <alignment horizontal="center" vertical="center"/>
    </xf>
    <xf numFmtId="0" fontId="54" fillId="0" borderId="7" xfId="0" applyFont="1" applyBorder="1" applyAlignment="1">
      <alignment horizontal="center" vertical="center"/>
    </xf>
    <xf numFmtId="0" fontId="8" fillId="0" borderId="11" xfId="141" applyFont="1" applyBorder="1" applyAlignment="1">
      <alignment vertical="center"/>
    </xf>
    <xf numFmtId="0" fontId="8" fillId="0" borderId="6" xfId="141" applyFont="1" applyBorder="1" applyAlignment="1">
      <alignment vertical="center"/>
    </xf>
    <xf numFmtId="0" fontId="8" fillId="0" borderId="7" xfId="141" applyFont="1" applyBorder="1" applyAlignment="1">
      <alignment vertical="center"/>
    </xf>
    <xf numFmtId="1" fontId="8" fillId="0" borderId="14" xfId="141" applyNumberFormat="1" applyFont="1" applyBorder="1" applyAlignment="1">
      <alignment horizontal="centerContinuous" vertical="center" wrapText="1"/>
    </xf>
    <xf numFmtId="1" fontId="8" fillId="0" borderId="1" xfId="141" applyNumberFormat="1" applyFont="1" applyBorder="1" applyAlignment="1">
      <alignment horizontal="centerContinuous" vertical="center" wrapText="1"/>
    </xf>
    <xf numFmtId="0" fontId="30" fillId="0" borderId="0" xfId="50" applyAlignment="1">
      <alignment horizontal="centerContinuous" vertical="center"/>
    </xf>
    <xf numFmtId="1" fontId="8" fillId="0" borderId="14" xfId="141" applyNumberFormat="1" applyFont="1" applyBorder="1" applyAlignment="1">
      <alignment vertical="center" wrapText="1"/>
    </xf>
    <xf numFmtId="0" fontId="30" fillId="0" borderId="17" xfId="3" applyFont="1" applyFill="1" applyBorder="1" applyAlignment="1">
      <alignment horizontal="center"/>
    </xf>
    <xf numFmtId="0" fontId="35" fillId="0" borderId="0" xfId="3" applyFont="1" applyFill="1" applyBorder="1" applyAlignment="1">
      <alignment horizontal="left"/>
    </xf>
    <xf numFmtId="167" fontId="35" fillId="0" borderId="0" xfId="3" applyNumberFormat="1" applyFont="1" applyFill="1" applyBorder="1" applyAlignment="1">
      <alignment horizontal="right"/>
    </xf>
    <xf numFmtId="0" fontId="14" fillId="0" borderId="0" xfId="3" applyFont="1" applyFill="1" applyBorder="1" applyAlignment="1"/>
    <xf numFmtId="0" fontId="14" fillId="0" borderId="0" xfId="3" applyFont="1" applyFill="1" applyAlignment="1"/>
    <xf numFmtId="0" fontId="17" fillId="0" borderId="0" xfId="3" applyFont="1" applyFill="1" applyBorder="1" applyAlignment="1">
      <alignment horizontal="left"/>
    </xf>
    <xf numFmtId="0" fontId="37" fillId="0" borderId="0" xfId="3" applyFont="1" applyFill="1" applyAlignment="1"/>
    <xf numFmtId="192" fontId="3" fillId="0" borderId="0" xfId="3" applyNumberFormat="1" applyFont="1" applyFill="1" applyBorder="1" applyAlignment="1">
      <alignment wrapText="1"/>
    </xf>
    <xf numFmtId="0" fontId="37" fillId="0" borderId="0" xfId="3" applyFont="1" applyFill="1" applyBorder="1" applyAlignment="1"/>
    <xf numFmtId="0" fontId="3" fillId="0" borderId="0" xfId="3" applyFont="1" applyFill="1" applyBorder="1" applyAlignment="1">
      <alignment horizontal="right" wrapText="1"/>
    </xf>
    <xf numFmtId="0" fontId="8" fillId="0" borderId="14" xfId="46" applyFont="1" applyFill="1" applyBorder="1" applyAlignment="1">
      <alignment horizontal="centerContinuous" vertical="center"/>
    </xf>
    <xf numFmtId="0" fontId="8" fillId="0" borderId="6" xfId="46" applyFont="1" applyFill="1" applyBorder="1" applyAlignment="1">
      <alignment horizontal="centerContinuous" vertical="center"/>
    </xf>
    <xf numFmtId="0" fontId="8" fillId="0" borderId="0" xfId="46" applyFont="1" applyFill="1" applyAlignment="1">
      <alignment horizontal="centerContinuous" vertical="center"/>
    </xf>
    <xf numFmtId="0" fontId="8" fillId="0" borderId="0" xfId="46" applyFont="1" applyFill="1" applyAlignment="1">
      <alignment horizontal="center" vertical="center"/>
    </xf>
    <xf numFmtId="0" fontId="15" fillId="0" borderId="9" xfId="46" applyFont="1" applyFill="1" applyBorder="1" applyAlignment="1">
      <alignment horizontal="centerContinuous" vertical="center"/>
    </xf>
    <xf numFmtId="0" fontId="8" fillId="0" borderId="3" xfId="1" applyFont="1" applyFill="1" applyBorder="1" applyAlignment="1">
      <alignment horizontal="centerContinuous" vertical="center"/>
    </xf>
    <xf numFmtId="0" fontId="13" fillId="0" borderId="0" xfId="3" applyFont="1" applyFill="1" applyAlignment="1"/>
    <xf numFmtId="0" fontId="28" fillId="0" borderId="0" xfId="3" applyFont="1" applyFill="1" applyBorder="1" applyAlignment="1">
      <alignment horizontal="center"/>
    </xf>
    <xf numFmtId="195" fontId="28" fillId="0" borderId="0" xfId="74" applyFont="1" applyFill="1" applyBorder="1" applyAlignment="1">
      <alignment horizontal="center"/>
    </xf>
    <xf numFmtId="0" fontId="28" fillId="0" borderId="0" xfId="3" applyFont="1" applyFill="1" applyAlignment="1">
      <alignment horizontal="left"/>
    </xf>
    <xf numFmtId="0" fontId="32" fillId="0" borderId="0" xfId="3" quotePrefix="1" applyFont="1" applyFill="1" applyAlignment="1">
      <alignment horizontal="center"/>
    </xf>
    <xf numFmtId="182" fontId="28" fillId="0" borderId="0" xfId="3" quotePrefix="1" applyNumberFormat="1" applyFont="1" applyFill="1" applyBorder="1" applyAlignment="1">
      <alignment horizontal="center"/>
    </xf>
    <xf numFmtId="193" fontId="28" fillId="0" borderId="0" xfId="3" applyNumberFormat="1" applyFont="1" applyFill="1" applyBorder="1" applyAlignment="1">
      <alignment horizontal="center"/>
    </xf>
    <xf numFmtId="0" fontId="28" fillId="0" borderId="0" xfId="3" quotePrefix="1" applyFont="1" applyFill="1" applyBorder="1" applyAlignment="1">
      <alignment horizontal="center"/>
    </xf>
    <xf numFmtId="182" fontId="28" fillId="0" borderId="0" xfId="3" applyNumberFormat="1" applyFont="1" applyFill="1" applyBorder="1" applyAlignment="1">
      <alignment horizontal="center"/>
    </xf>
    <xf numFmtId="0" fontId="28" fillId="0" borderId="0" xfId="3" applyFont="1" applyFill="1" applyBorder="1" applyAlignment="1">
      <alignment wrapText="1"/>
    </xf>
    <xf numFmtId="0" fontId="28" fillId="0" borderId="0" xfId="3" applyFont="1" applyFill="1" applyAlignment="1">
      <alignment wrapText="1"/>
    </xf>
    <xf numFmtId="194" fontId="28" fillId="0" borderId="0" xfId="3" applyNumberFormat="1" applyFont="1" applyFill="1" applyAlignment="1">
      <alignment horizontal="center"/>
    </xf>
    <xf numFmtId="0" fontId="13" fillId="0" borderId="0" xfId="3" applyFont="1" applyFill="1" applyAlignment="1">
      <alignment horizontal="center"/>
    </xf>
    <xf numFmtId="194" fontId="28" fillId="0" borderId="0" xfId="3" applyNumberFormat="1" applyFont="1" applyFill="1" applyBorder="1" applyAlignment="1">
      <alignment horizontal="center"/>
    </xf>
    <xf numFmtId="0" fontId="13" fillId="0" borderId="0" xfId="3" applyFont="1" applyFill="1" applyAlignment="1">
      <alignment horizontal="left"/>
    </xf>
    <xf numFmtId="0" fontId="28" fillId="0" borderId="0" xfId="3" applyFont="1" applyFill="1" applyAlignment="1"/>
    <xf numFmtId="0" fontId="28" fillId="0" borderId="0" xfId="3" applyFont="1" applyFill="1" applyBorder="1" applyAlignment="1"/>
    <xf numFmtId="176" fontId="3" fillId="0" borderId="0" xfId="3" applyNumberFormat="1" applyFont="1" applyFill="1" applyBorder="1" applyAlignment="1">
      <alignment wrapText="1"/>
    </xf>
    <xf numFmtId="187" fontId="6" fillId="0" borderId="1" xfId="1" quotePrefix="1" applyNumberFormat="1" applyFont="1" applyFill="1" applyBorder="1" applyAlignment="1">
      <alignment horizontal="right"/>
    </xf>
    <xf numFmtId="187" fontId="6" fillId="0" borderId="0" xfId="1" quotePrefix="1" applyNumberFormat="1" applyFont="1" applyFill="1" applyBorder="1" applyAlignment="1">
      <alignment horizontal="right"/>
    </xf>
    <xf numFmtId="0" fontId="2" fillId="0" borderId="0" xfId="3" applyFont="1" applyFill="1" applyBorder="1" applyAlignment="1">
      <alignment wrapText="1"/>
    </xf>
    <xf numFmtId="0" fontId="31" fillId="0" borderId="6" xfId="46" applyFont="1" applyBorder="1" applyAlignment="1"/>
    <xf numFmtId="167" fontId="5" fillId="0" borderId="0" xfId="3" applyNumberFormat="1" applyFont="1" applyFill="1" applyBorder="1" applyAlignment="1"/>
    <xf numFmtId="1" fontId="5" fillId="0" borderId="0" xfId="3" applyNumberFormat="1" applyFont="1" applyFill="1" applyBorder="1" applyAlignment="1">
      <alignment horizontal="right"/>
    </xf>
    <xf numFmtId="0" fontId="51" fillId="0" borderId="9" xfId="3" applyFont="1" applyFill="1" applyBorder="1" applyAlignment="1">
      <alignment vertical="center"/>
    </xf>
    <xf numFmtId="192" fontId="57" fillId="0" borderId="0" xfId="3" applyNumberFormat="1" applyFont="1" applyFill="1" applyBorder="1" applyAlignment="1">
      <alignment wrapText="1"/>
    </xf>
    <xf numFmtId="0" fontId="57" fillId="0" borderId="0" xfId="3" applyFont="1" applyFill="1" applyBorder="1" applyAlignment="1">
      <alignment wrapText="1"/>
    </xf>
    <xf numFmtId="0" fontId="28" fillId="0" borderId="0" xfId="3" applyFont="1" applyFill="1" applyAlignment="1">
      <alignment horizontal="centerContinuous" wrapText="1"/>
    </xf>
    <xf numFmtId="0" fontId="28" fillId="0" borderId="0" xfId="3" applyFont="1" applyFill="1" applyAlignment="1">
      <alignment horizontal="centerContinuous"/>
    </xf>
    <xf numFmtId="0" fontId="13" fillId="0" borderId="0" xfId="3" applyFont="1" applyFill="1" applyAlignment="1">
      <alignment horizontal="centerContinuous"/>
    </xf>
    <xf numFmtId="0" fontId="13" fillId="0" borderId="0" xfId="3" applyFont="1" applyFill="1" applyBorder="1" applyAlignment="1">
      <alignment horizontal="centerContinuous"/>
    </xf>
    <xf numFmtId="0" fontId="28" fillId="0" borderId="0" xfId="3" applyFont="1" applyFill="1" applyBorder="1" applyAlignment="1">
      <alignment horizontal="centerContinuous"/>
    </xf>
    <xf numFmtId="1" fontId="8" fillId="0" borderId="1" xfId="141" applyNumberFormat="1" applyFont="1" applyBorder="1" applyAlignment="1">
      <alignment horizontal="centerContinuous" vertical="center"/>
    </xf>
    <xf numFmtId="1" fontId="8" fillId="0" borderId="3" xfId="141" applyNumberFormat="1" applyFont="1" applyBorder="1" applyAlignment="1">
      <alignment horizontal="centerContinuous" vertical="center" wrapText="1"/>
    </xf>
    <xf numFmtId="0" fontId="8" fillId="0" borderId="0" xfId="141" applyFont="1" applyBorder="1" applyAlignment="1"/>
    <xf numFmtId="199" fontId="6" fillId="0" borderId="11" xfId="85" applyNumberFormat="1" applyFont="1" applyFill="1" applyBorder="1" applyAlignment="1">
      <alignment horizontal="center"/>
    </xf>
    <xf numFmtId="0" fontId="69" fillId="29" borderId="0" xfId="81" applyFont="1" applyFill="1"/>
    <xf numFmtId="0" fontId="13" fillId="29" borderId="14" xfId="81" applyFont="1" applyFill="1" applyBorder="1" applyAlignment="1">
      <alignment horizontal="left" vertical="center"/>
    </xf>
    <xf numFmtId="0" fontId="13" fillId="29" borderId="1" xfId="81" applyFont="1" applyFill="1" applyBorder="1" applyAlignment="1">
      <alignment horizontal="left" vertical="center"/>
    </xf>
    <xf numFmtId="0" fontId="13" fillId="29" borderId="11" xfId="81" applyFont="1" applyFill="1" applyBorder="1" applyAlignment="1">
      <alignment horizontal="left" vertical="center"/>
    </xf>
    <xf numFmtId="0" fontId="13" fillId="29" borderId="5" xfId="81" applyFont="1" applyFill="1" applyBorder="1" applyAlignment="1">
      <alignment horizontal="left" vertical="center"/>
    </xf>
    <xf numFmtId="0" fontId="13" fillId="29" borderId="6" xfId="81" applyFont="1" applyFill="1" applyBorder="1" applyAlignment="1">
      <alignment horizontal="left" vertical="center"/>
    </xf>
    <xf numFmtId="0" fontId="13" fillId="29" borderId="12" xfId="81" applyFont="1" applyFill="1" applyBorder="1" applyAlignment="1">
      <alignment horizontal="left" vertical="center"/>
    </xf>
    <xf numFmtId="0" fontId="13" fillId="29" borderId="9" xfId="81" applyFont="1" applyFill="1" applyBorder="1" applyAlignment="1">
      <alignment horizontal="left" vertical="center"/>
    </xf>
    <xf numFmtId="0" fontId="13" fillId="29" borderId="7" xfId="81" applyFont="1" applyFill="1" applyBorder="1" applyAlignment="1">
      <alignment horizontal="left" vertical="center"/>
    </xf>
    <xf numFmtId="0" fontId="13" fillId="0" borderId="0" xfId="3" applyAlignment="1"/>
    <xf numFmtId="0" fontId="11" fillId="0" borderId="0" xfId="1" applyFont="1" applyFill="1" applyAlignment="1"/>
    <xf numFmtId="0" fontId="33" fillId="0" borderId="0" xfId="3" applyFont="1" applyBorder="1" applyAlignment="1">
      <alignment wrapText="1"/>
    </xf>
    <xf numFmtId="0" fontId="13" fillId="0" borderId="0" xfId="3" applyBorder="1" applyAlignment="1"/>
    <xf numFmtId="0" fontId="6" fillId="29" borderId="5" xfId="81" applyFont="1" applyFill="1" applyBorder="1" applyAlignment="1">
      <alignment horizontal="left"/>
    </xf>
    <xf numFmtId="0" fontId="6" fillId="29" borderId="0" xfId="81" applyFont="1" applyFill="1" applyBorder="1" applyAlignment="1">
      <alignment horizontal="left"/>
    </xf>
    <xf numFmtId="0" fontId="6" fillId="29" borderId="6" xfId="81" applyFont="1" applyFill="1" applyBorder="1" applyAlignment="1">
      <alignment horizontal="left"/>
    </xf>
    <xf numFmtId="0" fontId="5" fillId="29" borderId="0" xfId="81" applyFont="1" applyFill="1" applyBorder="1" applyAlignment="1">
      <alignment horizontal="left"/>
    </xf>
    <xf numFmtId="0" fontId="6" fillId="29" borderId="0" xfId="81" applyFont="1" applyFill="1" applyBorder="1" applyAlignment="1"/>
    <xf numFmtId="0" fontId="6" fillId="29" borderId="12" xfId="81" applyFont="1" applyFill="1" applyBorder="1" applyAlignment="1">
      <alignment horizontal="left"/>
    </xf>
    <xf numFmtId="0" fontId="6" fillId="29" borderId="9" xfId="81" applyFont="1" applyFill="1" applyBorder="1" applyAlignment="1">
      <alignment horizontal="left"/>
    </xf>
    <xf numFmtId="0" fontId="6" fillId="29" borderId="7" xfId="81" applyFont="1" applyFill="1" applyBorder="1" applyAlignment="1">
      <alignment horizontal="left"/>
    </xf>
    <xf numFmtId="0" fontId="6" fillId="29" borderId="0" xfId="81" applyFont="1" applyFill="1" applyBorder="1" applyAlignment="1">
      <alignment wrapText="1"/>
    </xf>
    <xf numFmtId="0" fontId="6" fillId="29" borderId="0" xfId="81" applyNumberFormat="1" applyFont="1" applyFill="1" applyBorder="1" applyAlignment="1">
      <alignment horizontal="left"/>
    </xf>
    <xf numFmtId="0" fontId="6" fillId="29" borderId="0" xfId="81" applyFont="1" applyFill="1" applyAlignment="1">
      <alignment horizontal="left"/>
    </xf>
    <xf numFmtId="0" fontId="2" fillId="0" borderId="0" xfId="3" applyFont="1" applyFill="1" applyBorder="1" applyAlignment="1">
      <alignment horizontal="left"/>
    </xf>
    <xf numFmtId="0" fontId="28" fillId="0" borderId="0" xfId="3" applyFont="1" applyFill="1" applyAlignment="1">
      <alignment horizontal="center"/>
    </xf>
    <xf numFmtId="0" fontId="28" fillId="0" borderId="0" xfId="3" applyFont="1" applyFill="1" applyBorder="1" applyAlignment="1">
      <alignment horizontal="center" wrapText="1"/>
    </xf>
    <xf numFmtId="0" fontId="28" fillId="0" borderId="0" xfId="3" applyFont="1" applyFill="1" applyAlignment="1">
      <alignment horizontal="center" wrapText="1"/>
    </xf>
    <xf numFmtId="182" fontId="28" fillId="0" borderId="0" xfId="3" applyNumberFormat="1" applyFont="1" applyFill="1" applyBorder="1" applyAlignment="1">
      <alignment horizontal="right"/>
    </xf>
    <xf numFmtId="0" fontId="28" fillId="0" borderId="5" xfId="3" applyFont="1" applyFill="1" applyBorder="1" applyAlignment="1">
      <alignment wrapText="1"/>
    </xf>
    <xf numFmtId="0" fontId="28" fillId="0" borderId="6" xfId="3" applyFont="1" applyFill="1" applyBorder="1" applyAlignment="1">
      <alignment wrapText="1"/>
    </xf>
    <xf numFmtId="0" fontId="28" fillId="0" borderId="5" xfId="3" applyFont="1" applyFill="1" applyBorder="1" applyAlignment="1">
      <alignment horizontal="centerContinuous"/>
    </xf>
    <xf numFmtId="0" fontId="28" fillId="0" borderId="6" xfId="3" applyFont="1" applyFill="1" applyBorder="1" applyAlignment="1">
      <alignment horizontal="centerContinuous"/>
    </xf>
    <xf numFmtId="0" fontId="28" fillId="0" borderId="5" xfId="3" applyFont="1" applyFill="1" applyBorder="1" applyAlignment="1">
      <alignment horizontal="centerContinuous" wrapText="1"/>
    </xf>
    <xf numFmtId="0" fontId="28" fillId="0" borderId="6" xfId="3" applyFont="1" applyFill="1" applyBorder="1" applyAlignment="1">
      <alignment horizontal="centerContinuous" wrapText="1"/>
    </xf>
    <xf numFmtId="0" fontId="28" fillId="0" borderId="0" xfId="3" applyFont="1" applyFill="1" applyBorder="1" applyAlignment="1">
      <alignment horizontal="centerContinuous" wrapText="1"/>
    </xf>
    <xf numFmtId="0" fontId="13" fillId="0" borderId="0" xfId="3" applyFont="1" applyFill="1" applyAlignment="1">
      <alignment horizontal="centerContinuous" wrapText="1"/>
    </xf>
    <xf numFmtId="182" fontId="28" fillId="0" borderId="0" xfId="3" applyNumberFormat="1" applyFont="1" applyFill="1" applyAlignment="1">
      <alignment horizontal="center"/>
    </xf>
    <xf numFmtId="0" fontId="11" fillId="0" borderId="0" xfId="3" applyFont="1" applyFill="1" applyAlignment="1"/>
    <xf numFmtId="0" fontId="4" fillId="0" borderId="0" xfId="3" applyFont="1" applyFill="1" applyAlignment="1">
      <alignment horizontal="center"/>
    </xf>
    <xf numFmtId="0" fontId="42" fillId="0" borderId="11" xfId="46" applyFont="1" applyBorder="1" applyAlignment="1">
      <alignment horizontal="left"/>
    </xf>
    <xf numFmtId="0" fontId="11" fillId="0" borderId="0" xfId="50" applyFont="1" applyFill="1" applyBorder="1" applyAlignment="1"/>
    <xf numFmtId="0" fontId="2" fillId="0" borderId="0" xfId="3" applyFont="1" applyFill="1" applyBorder="1" applyAlignment="1">
      <alignment horizontal="left"/>
    </xf>
    <xf numFmtId="0" fontId="51" fillId="0" borderId="0" xfId="3" applyFont="1" applyFill="1" applyAlignment="1">
      <alignment wrapText="1"/>
    </xf>
    <xf numFmtId="0" fontId="11" fillId="0" borderId="0" xfId="3" applyFon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9" xfId="1" applyFont="1" applyFill="1" applyBorder="1" applyAlignment="1">
      <alignment horizontal="center" vertical="center"/>
    </xf>
    <xf numFmtId="0" fontId="11" fillId="0" borderId="9" xfId="1" applyFont="1" applyFill="1" applyBorder="1" applyAlignment="1"/>
    <xf numFmtId="0" fontId="15" fillId="0" borderId="9" xfId="1" applyFont="1" applyFill="1" applyBorder="1" applyAlignment="1"/>
    <xf numFmtId="0" fontId="8" fillId="0" borderId="0" xfId="1" applyFont="1" applyFill="1" applyAlignment="1"/>
    <xf numFmtId="0" fontId="8" fillId="0" borderId="9" xfId="1" applyFont="1" applyFill="1" applyBorder="1" applyAlignment="1"/>
    <xf numFmtId="171" fontId="1" fillId="0" borderId="0" xfId="1" applyNumberFormat="1" applyFill="1" applyAlignment="1"/>
    <xf numFmtId="1" fontId="4" fillId="0" borderId="0" xfId="1" applyNumberFormat="1" applyFont="1" applyFill="1" applyAlignment="1"/>
    <xf numFmtId="1" fontId="4" fillId="0" borderId="9" xfId="1" applyNumberFormat="1" applyFont="1" applyFill="1" applyBorder="1" applyAlignment="1"/>
    <xf numFmtId="0" fontId="8" fillId="0" borderId="11" xfId="1" applyFont="1" applyFill="1" applyBorder="1" applyAlignment="1"/>
    <xf numFmtId="0" fontId="8" fillId="0" borderId="7" xfId="1" applyFont="1" applyFill="1" applyBorder="1" applyAlignment="1"/>
    <xf numFmtId="1" fontId="8" fillId="0" borderId="7" xfId="51" applyNumberFormat="1" applyFont="1" applyFill="1" applyBorder="1" applyAlignment="1">
      <alignment horizontal="center" vertical="center"/>
    </xf>
    <xf numFmtId="1" fontId="8" fillId="0" borderId="7" xfId="1" applyNumberFormat="1" applyFont="1" applyFill="1" applyBorder="1" applyAlignment="1">
      <alignment horizontal="center" vertical="center"/>
    </xf>
    <xf numFmtId="1" fontId="8" fillId="0" borderId="2" xfId="51" applyNumberFormat="1" applyFont="1" applyFill="1" applyBorder="1" applyAlignment="1">
      <alignment horizontal="centerContinuous" vertical="center"/>
    </xf>
    <xf numFmtId="1" fontId="8" fillId="0" borderId="4" xfId="1" applyNumberFormat="1" applyFont="1" applyFill="1" applyBorder="1" applyAlignment="1">
      <alignment horizontal="centerContinuous" vertical="center"/>
    </xf>
    <xf numFmtId="1" fontId="8" fillId="0" borderId="11" xfId="1" applyNumberFormat="1" applyFont="1" applyFill="1" applyBorder="1" applyAlignment="1">
      <alignment horizontal="centerContinuous" vertical="center"/>
    </xf>
    <xf numFmtId="0" fontId="0" fillId="0" borderId="0" xfId="0" applyBorder="1" applyAlignment="1"/>
    <xf numFmtId="0" fontId="15" fillId="0" borderId="0" xfId="1" applyFont="1" applyFill="1" applyBorder="1" applyAlignment="1"/>
    <xf numFmtId="1" fontId="8" fillId="0" borderId="9" xfId="141" applyNumberFormat="1" applyFont="1" applyBorder="1" applyAlignment="1">
      <alignment horizontal="centerContinuous" vertical="center" wrapText="1"/>
    </xf>
    <xf numFmtId="0" fontId="0" fillId="0" borderId="1" xfId="0" applyBorder="1" applyAlignment="1">
      <alignment vertical="center"/>
    </xf>
    <xf numFmtId="0" fontId="53" fillId="0" borderId="2" xfId="0" applyFont="1" applyBorder="1" applyAlignment="1">
      <alignment horizontal="centerContinuous" vertical="center"/>
    </xf>
    <xf numFmtId="0" fontId="53" fillId="0" borderId="4" xfId="0" applyFont="1" applyBorder="1" applyAlignment="1">
      <alignment horizontal="centerContinuous" vertical="center"/>
    </xf>
    <xf numFmtId="0" fontId="0" fillId="0" borderId="2" xfId="0" applyBorder="1" applyAlignment="1">
      <alignment horizontal="centerContinuous" vertical="center"/>
    </xf>
    <xf numFmtId="0" fontId="1" fillId="0" borderId="2" xfId="1" applyFill="1" applyBorder="1" applyAlignment="1">
      <alignment horizontal="centerContinuous" vertical="center"/>
    </xf>
    <xf numFmtId="0" fontId="0" fillId="0" borderId="0" xfId="0" applyBorder="1" applyAlignment="1">
      <alignment vertical="center"/>
    </xf>
    <xf numFmtId="1" fontId="8" fillId="0" borderId="5" xfId="141" applyNumberFormat="1" applyFont="1" applyBorder="1" applyAlignment="1">
      <alignment vertical="center" wrapText="1"/>
    </xf>
    <xf numFmtId="2" fontId="13" fillId="0" borderId="0" xfId="3" applyNumberFormat="1" applyFill="1" applyAlignment="1">
      <alignment horizontal="left" wrapText="1"/>
    </xf>
    <xf numFmtId="2" fontId="13" fillId="0" borderId="0" xfId="3" applyNumberFormat="1" applyFont="1" applyFill="1" applyAlignment="1">
      <alignment horizontal="left" wrapText="1"/>
    </xf>
    <xf numFmtId="171" fontId="13" fillId="0" borderId="0" xfId="3" applyNumberFormat="1" applyFill="1" applyAlignment="1"/>
    <xf numFmtId="201" fontId="41" fillId="2" borderId="3" xfId="2" applyNumberFormat="1" applyFont="1" applyFill="1" applyBorder="1" applyAlignment="1">
      <alignment horizontal="right"/>
    </xf>
    <xf numFmtId="0" fontId="13" fillId="0" borderId="0" xfId="3" applyFill="1" applyAlignment="1">
      <alignment horizontal="center"/>
    </xf>
    <xf numFmtId="187" fontId="13" fillId="0" borderId="0" xfId="1" applyNumberFormat="1" applyFont="1" applyFill="1" applyBorder="1" applyAlignment="1"/>
    <xf numFmtId="0" fontId="15" fillId="0" borderId="0" xfId="3" applyFont="1" applyFill="1" applyAlignment="1"/>
    <xf numFmtId="0" fontId="15" fillId="0" borderId="0" xfId="3" applyFont="1" applyFill="1" applyBorder="1" applyAlignment="1"/>
    <xf numFmtId="0" fontId="26" fillId="0" borderId="0" xfId="46" applyAlignment="1"/>
    <xf numFmtId="1" fontId="8" fillId="0" borderId="17" xfId="141" applyNumberFormat="1" applyFont="1" applyBorder="1" applyAlignment="1">
      <alignment vertical="center" wrapText="1"/>
    </xf>
    <xf numFmtId="0" fontId="0" fillId="0" borderId="4" xfId="0" applyBorder="1" applyAlignment="1">
      <alignment horizontal="centerContinuous" vertical="center"/>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9" xfId="1" applyFont="1" applyFill="1" applyBorder="1" applyAlignment="1">
      <alignment horizontal="center" vertical="center"/>
    </xf>
    <xf numFmtId="184" fontId="5" fillId="0" borderId="1" xfId="3" applyNumberFormat="1" applyFont="1" applyFill="1" applyBorder="1" applyAlignment="1">
      <alignment horizontal="center" vertical="center"/>
    </xf>
    <xf numFmtId="0" fontId="51" fillId="0" borderId="0" xfId="3" applyFont="1" applyFill="1" applyBorder="1" applyAlignment="1">
      <alignment vertical="center"/>
    </xf>
    <xf numFmtId="193" fontId="28" fillId="0" borderId="0" xfId="3" applyNumberFormat="1" applyFont="1" applyFill="1" applyBorder="1" applyAlignment="1">
      <alignment horizontal="left"/>
    </xf>
    <xf numFmtId="187" fontId="28" fillId="0" borderId="0" xfId="3" applyNumberFormat="1" applyFont="1" applyFill="1" applyAlignment="1">
      <alignment horizontal="center"/>
    </xf>
    <xf numFmtId="0" fontId="11" fillId="0" borderId="0" xfId="46" applyFont="1" applyFill="1" applyAlignment="1"/>
    <xf numFmtId="0" fontId="112" fillId="0" borderId="0" xfId="167"/>
    <xf numFmtId="0" fontId="37" fillId="0" borderId="2" xfId="3" applyFont="1" applyFill="1" applyBorder="1" applyAlignment="1">
      <alignment horizontal="centerContinuous" vertical="center"/>
    </xf>
    <xf numFmtId="0" fontId="8" fillId="0" borderId="12" xfId="1" applyFont="1" applyFill="1" applyBorder="1" applyAlignment="1">
      <alignment horizontal="centerContinuous" vertical="center"/>
    </xf>
    <xf numFmtId="0" fontId="8" fillId="0" borderId="4" xfId="1" applyFont="1" applyFill="1" applyBorder="1" applyAlignment="1">
      <alignment horizontal="centerContinuous" vertical="center"/>
    </xf>
    <xf numFmtId="1" fontId="8" fillId="0" borderId="13" xfId="141" applyNumberFormat="1" applyFont="1" applyBorder="1" applyAlignment="1">
      <alignment horizontal="centerContinuous" vertical="center" wrapText="1"/>
    </xf>
    <xf numFmtId="0" fontId="8" fillId="0" borderId="1" xfId="46" applyFont="1" applyFill="1" applyBorder="1" applyAlignment="1">
      <alignment horizontal="center" vertical="center"/>
    </xf>
    <xf numFmtId="1" fontId="8" fillId="0" borderId="12" xfId="141" applyNumberFormat="1" applyFont="1" applyFill="1" applyBorder="1" applyAlignment="1">
      <alignment horizontal="center" vertical="center" wrapText="1"/>
    </xf>
    <xf numFmtId="184" fontId="11" fillId="0" borderId="0" xfId="3" applyNumberFormat="1" applyFont="1" applyFill="1" applyAlignment="1"/>
    <xf numFmtId="184" fontId="5" fillId="0" borderId="1" xfId="3" applyNumberFormat="1" applyFont="1" applyFill="1" applyBorder="1" applyAlignment="1">
      <alignment vertical="center"/>
    </xf>
    <xf numFmtId="0" fontId="51" fillId="0" borderId="0" xfId="3" applyFont="1" applyFill="1" applyBorder="1" applyAlignment="1">
      <alignment horizontal="center" vertical="center"/>
    </xf>
    <xf numFmtId="0" fontId="51" fillId="0" borderId="9" xfId="3" applyFont="1" applyFill="1" applyBorder="1" applyAlignment="1">
      <alignment horizontal="center" vertical="center"/>
    </xf>
    <xf numFmtId="0" fontId="13" fillId="0" borderId="2" xfId="3" applyFill="1" applyBorder="1" applyAlignment="1">
      <alignment horizontal="centerContinuous" vertical="center"/>
    </xf>
    <xf numFmtId="0" fontId="11" fillId="0" borderId="0" xfId="1" applyFont="1" applyFill="1" applyBorder="1" applyAlignment="1"/>
    <xf numFmtId="0" fontId="10" fillId="0" borderId="0" xfId="1" applyFont="1" applyFill="1" applyAlignment="1"/>
    <xf numFmtId="0" fontId="4" fillId="0" borderId="0" xfId="1" applyFont="1" applyFill="1" applyBorder="1" applyAlignment="1">
      <alignment horizontal="center"/>
    </xf>
    <xf numFmtId="0" fontId="11" fillId="0" borderId="0" xfId="46" applyFont="1" applyFill="1" applyBorder="1" applyAlignment="1"/>
    <xf numFmtId="0" fontId="4" fillId="0" borderId="0" xfId="46" applyFont="1" applyFill="1" applyAlignment="1"/>
    <xf numFmtId="0" fontId="17" fillId="0" borderId="9" xfId="46" applyFont="1" applyFill="1" applyBorder="1" applyAlignment="1"/>
    <xf numFmtId="0" fontId="27" fillId="0" borderId="9" xfId="46" applyFont="1" applyFill="1" applyBorder="1" applyAlignment="1"/>
    <xf numFmtId="165" fontId="4" fillId="0" borderId="0" xfId="46" applyNumberFormat="1" applyFont="1" applyFill="1" applyAlignment="1"/>
    <xf numFmtId="0" fontId="31" fillId="0" borderId="0" xfId="50" applyFont="1" applyFill="1" applyBorder="1" applyAlignment="1"/>
    <xf numFmtId="0" fontId="11" fillId="0" borderId="0" xfId="3" applyFont="1" applyFill="1" applyAlignment="1">
      <alignment horizontal="left"/>
    </xf>
    <xf numFmtId="0" fontId="13" fillId="0" borderId="11" xfId="3" applyFill="1" applyBorder="1" applyAlignment="1"/>
    <xf numFmtId="0" fontId="13" fillId="0" borderId="7" xfId="3" applyFill="1" applyBorder="1" applyAlignment="1"/>
    <xf numFmtId="1" fontId="8" fillId="0" borderId="0" xfId="141" applyNumberFormat="1" applyFont="1" applyBorder="1" applyAlignment="1">
      <alignment horizontal="center" wrapText="1"/>
    </xf>
    <xf numFmtId="1" fontId="8" fillId="0" borderId="0" xfId="141" applyNumberFormat="1" applyFont="1" applyBorder="1" applyAlignment="1">
      <alignment horizontal="centerContinuous"/>
    </xf>
    <xf numFmtId="0" fontId="6" fillId="0" borderId="0" xfId="3" applyFont="1" applyFill="1" applyBorder="1" applyAlignment="1">
      <alignment horizontal="left"/>
    </xf>
    <xf numFmtId="0" fontId="11" fillId="0" borderId="0" xfId="46" applyFont="1" applyBorder="1" applyAlignment="1"/>
    <xf numFmtId="0" fontId="4" fillId="0" borderId="0" xfId="46" applyFont="1" applyAlignment="1"/>
    <xf numFmtId="0" fontId="4" fillId="0" borderId="9" xfId="46" applyFont="1" applyBorder="1" applyAlignment="1"/>
    <xf numFmtId="0" fontId="4" fillId="0" borderId="0" xfId="46" applyFont="1" applyBorder="1" applyAlignment="1"/>
    <xf numFmtId="0" fontId="43" fillId="0" borderId="0" xfId="46" applyFont="1" applyFill="1" applyBorder="1" applyAlignment="1">
      <alignment horizontal="centerContinuous"/>
    </xf>
    <xf numFmtId="0" fontId="26" fillId="0" borderId="0" xfId="46" applyBorder="1" applyAlignment="1"/>
    <xf numFmtId="171" fontId="26" fillId="0" borderId="0" xfId="46" applyNumberFormat="1" applyBorder="1" applyAlignment="1"/>
    <xf numFmtId="182" fontId="26" fillId="0" borderId="0" xfId="46" applyNumberFormat="1" applyAlignment="1"/>
    <xf numFmtId="171" fontId="26" fillId="0" borderId="0" xfId="46" applyNumberFormat="1" applyFill="1" applyBorder="1" applyAlignment="1"/>
    <xf numFmtId="0" fontId="2" fillId="0" borderId="0" xfId="46" applyFont="1" applyAlignment="1"/>
    <xf numFmtId="0" fontId="2" fillId="0" borderId="0" xfId="46" applyFont="1" applyFill="1" applyAlignment="1">
      <alignment wrapText="1"/>
    </xf>
    <xf numFmtId="0" fontId="16" fillId="0" borderId="0" xfId="46" applyFont="1" applyFill="1" applyAlignment="1"/>
    <xf numFmtId="182" fontId="4" fillId="0" borderId="0" xfId="46" applyNumberFormat="1" applyFont="1" applyFill="1" applyBorder="1" applyAlignment="1"/>
    <xf numFmtId="170" fontId="4" fillId="0" borderId="0" xfId="46" applyNumberFormat="1" applyFont="1" applyFill="1" applyBorder="1" applyAlignment="1">
      <alignment horizontal="right"/>
    </xf>
    <xf numFmtId="0" fontId="15" fillId="0" borderId="0" xfId="46" applyFont="1" applyFill="1" applyAlignment="1"/>
    <xf numFmtId="0" fontId="11" fillId="0" borderId="9" xfId="46" applyFont="1" applyFill="1" applyBorder="1" applyAlignment="1"/>
    <xf numFmtId="0" fontId="15" fillId="0" borderId="9" xfId="46" applyFont="1" applyFill="1" applyBorder="1" applyAlignment="1"/>
    <xf numFmtId="0" fontId="15" fillId="0" borderId="0" xfId="46" applyFont="1" applyFill="1" applyBorder="1" applyAlignment="1"/>
    <xf numFmtId="1" fontId="8" fillId="0" borderId="7" xfId="141" applyNumberFormat="1" applyFont="1" applyBorder="1" applyAlignment="1">
      <alignment horizontal="centerContinuous" vertical="center" wrapText="1"/>
    </xf>
    <xf numFmtId="0" fontId="0" fillId="0" borderId="0" xfId="0" applyAlignment="1">
      <alignment vertical="center"/>
    </xf>
    <xf numFmtId="0" fontId="0" fillId="0" borderId="17" xfId="0" applyBorder="1" applyAlignment="1">
      <alignment vertical="center"/>
    </xf>
    <xf numFmtId="0" fontId="0" fillId="0" borderId="5"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16" fillId="0" borderId="0" xfId="1" applyFont="1" applyFill="1" applyAlignment="1"/>
    <xf numFmtId="188" fontId="5" fillId="0" borderId="0" xfId="51" applyNumberFormat="1" applyFont="1" applyFill="1" applyBorder="1" applyAlignment="1"/>
    <xf numFmtId="188" fontId="5" fillId="0" borderId="0" xfId="1" applyNumberFormat="1" applyFont="1" applyFill="1" applyBorder="1" applyAlignment="1"/>
    <xf numFmtId="184" fontId="6" fillId="0" borderId="0" xfId="1" applyNumberFormat="1" applyFont="1" applyFill="1" applyBorder="1" applyAlignment="1"/>
    <xf numFmtId="184" fontId="6" fillId="0" borderId="0" xfId="1" applyNumberFormat="1" applyFont="1" applyFill="1" applyBorder="1" applyAlignment="1">
      <alignment horizontal="right"/>
    </xf>
    <xf numFmtId="0" fontId="8" fillId="0" borderId="10" xfId="3" applyFont="1" applyFill="1" applyBorder="1" applyAlignment="1">
      <alignment horizontal="center" vertical="center"/>
    </xf>
    <xf numFmtId="1" fontId="8" fillId="0" borderId="12"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7" xfId="1" applyFont="1" applyFill="1" applyBorder="1" applyAlignment="1">
      <alignment horizontal="center" vertical="center"/>
    </xf>
    <xf numFmtId="0" fontId="15" fillId="0" borderId="14" xfId="3" applyFont="1" applyFill="1" applyBorder="1" applyAlignment="1">
      <alignment vertical="center"/>
    </xf>
    <xf numFmtId="0" fontId="15" fillId="0" borderId="5" xfId="3" applyFont="1" applyFill="1" applyBorder="1" applyAlignment="1">
      <alignment vertical="center"/>
    </xf>
    <xf numFmtId="0" fontId="15" fillId="0" borderId="12" xfId="3" applyFont="1" applyFill="1" applyBorder="1" applyAlignment="1">
      <alignment vertical="center"/>
    </xf>
    <xf numFmtId="187" fontId="5" fillId="0" borderId="14" xfId="1" applyNumberFormat="1" applyFont="1" applyFill="1" applyBorder="1" applyAlignment="1">
      <alignment horizontal="right"/>
    </xf>
    <xf numFmtId="187" fontId="30" fillId="0" borderId="0" xfId="50" applyNumberFormat="1" applyBorder="1" applyAlignment="1"/>
    <xf numFmtId="0" fontId="8" fillId="0" borderId="0" xfId="1" applyFont="1" applyFill="1" applyBorder="1" applyAlignment="1">
      <alignment vertical="center"/>
    </xf>
    <xf numFmtId="0" fontId="8" fillId="0" borderId="9" xfId="1" applyFont="1" applyFill="1" applyBorder="1" applyAlignment="1">
      <alignment vertical="center"/>
    </xf>
    <xf numFmtId="0" fontId="4" fillId="0" borderId="11" xfId="1" applyFont="1" applyFill="1" applyBorder="1" applyAlignment="1">
      <alignment horizontal="center" vertical="center"/>
    </xf>
    <xf numFmtId="0" fontId="4" fillId="0" borderId="11" xfId="1" applyFont="1" applyFill="1" applyBorder="1" applyAlignment="1">
      <alignment vertical="center"/>
    </xf>
    <xf numFmtId="0" fontId="27" fillId="0" borderId="0" xfId="46" applyFont="1" applyFill="1" applyBorder="1" applyAlignment="1">
      <alignment vertical="center"/>
    </xf>
    <xf numFmtId="0" fontId="27" fillId="0" borderId="9" xfId="46" applyFont="1" applyFill="1" applyBorder="1" applyAlignment="1">
      <alignment vertical="center"/>
    </xf>
    <xf numFmtId="0" fontId="8" fillId="0" borderId="1" xfId="46" applyFont="1" applyFill="1" applyBorder="1" applyAlignment="1">
      <alignment vertical="center"/>
    </xf>
    <xf numFmtId="0" fontId="8" fillId="0" borderId="9" xfId="46" applyFont="1" applyFill="1" applyBorder="1" applyAlignment="1">
      <alignment vertical="center"/>
    </xf>
    <xf numFmtId="0" fontId="13" fillId="0" borderId="11" xfId="3" applyFill="1" applyBorder="1" applyAlignment="1">
      <alignment vertical="center"/>
    </xf>
    <xf numFmtId="0" fontId="13" fillId="0" borderId="7" xfId="3" applyFill="1" applyBorder="1" applyAlignment="1">
      <alignment vertical="center"/>
    </xf>
    <xf numFmtId="0" fontId="8" fillId="0" borderId="13" xfId="3" applyFont="1" applyFill="1" applyBorder="1" applyAlignment="1">
      <alignment vertical="center"/>
    </xf>
    <xf numFmtId="0" fontId="28" fillId="0" borderId="17" xfId="3" applyFont="1" applyFill="1" applyBorder="1" applyAlignment="1">
      <alignment vertical="center"/>
    </xf>
    <xf numFmtId="0" fontId="28" fillId="0" borderId="8" xfId="3" applyFont="1" applyFill="1" applyBorder="1" applyAlignment="1">
      <alignment vertical="center"/>
    </xf>
    <xf numFmtId="0" fontId="43" fillId="0" borderId="0" xfId="46" applyFont="1" applyAlignment="1">
      <alignment horizontal="centerContinuous" vertical="center"/>
    </xf>
    <xf numFmtId="0" fontId="44" fillId="0" borderId="9" xfId="46" applyFont="1" applyBorder="1" applyAlignment="1">
      <alignment horizontal="centerContinuous" vertical="center"/>
    </xf>
    <xf numFmtId="0" fontId="43" fillId="0" borderId="11" xfId="46" applyFont="1" applyBorder="1" applyAlignment="1">
      <alignment horizontal="centerContinuous" vertical="center"/>
    </xf>
    <xf numFmtId="1" fontId="8" fillId="0" borderId="13" xfId="141" applyNumberFormat="1" applyFont="1" applyBorder="1" applyAlignment="1">
      <alignment wrapText="1"/>
    </xf>
    <xf numFmtId="1" fontId="8" fillId="0" borderId="8" xfId="141" applyNumberFormat="1" applyFont="1" applyBorder="1" applyAlignment="1">
      <alignment wrapText="1"/>
    </xf>
    <xf numFmtId="1" fontId="8" fillId="0" borderId="2" xfId="141" applyNumberFormat="1" applyFont="1" applyBorder="1" applyAlignment="1">
      <alignment horizontal="centerContinuous"/>
    </xf>
    <xf numFmtId="1" fontId="8" fillId="0" borderId="14" xfId="141" applyNumberFormat="1" applyFont="1" applyBorder="1" applyAlignment="1">
      <alignment horizontal="centerContinuous" wrapText="1"/>
    </xf>
    <xf numFmtId="1" fontId="8" fillId="0" borderId="1" xfId="141" applyNumberFormat="1" applyFont="1" applyBorder="1" applyAlignment="1">
      <alignment horizontal="centerContinuous" wrapText="1"/>
    </xf>
    <xf numFmtId="1" fontId="8" fillId="0" borderId="0" xfId="141" applyNumberFormat="1" applyFont="1" applyBorder="1" applyAlignment="1">
      <alignment horizontal="center"/>
    </xf>
    <xf numFmtId="0" fontId="8" fillId="0" borderId="11" xfId="141" applyFont="1" applyBorder="1" applyAlignment="1">
      <alignment horizontal="centerContinuous" vertical="center"/>
    </xf>
    <xf numFmtId="1" fontId="74" fillId="0" borderId="9" xfId="40" applyFont="1" applyBorder="1">
      <alignment horizontal="center" vertical="center" textRotation="90"/>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72" fillId="0" borderId="2" xfId="45" applyFont="1" applyBorder="1">
      <alignment horizontal="center" vertical="center"/>
    </xf>
    <xf numFmtId="0" fontId="0" fillId="0" borderId="0" xfId="0" applyBorder="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7" fontId="15" fillId="0" borderId="0" xfId="1" applyNumberFormat="1" applyFont="1" applyFill="1" applyAlignment="1"/>
    <xf numFmtId="0" fontId="30" fillId="0" borderId="0" xfId="50" applyFill="1" applyBorder="1" applyAlignment="1"/>
    <xf numFmtId="187" fontId="5" fillId="0" borderId="0" xfId="1" applyNumberFormat="1" applyFont="1" applyFill="1" applyBorder="1" applyAlignment="1">
      <alignment horizontal="centerContinuous"/>
    </xf>
    <xf numFmtId="187" fontId="30" fillId="0" borderId="0" xfId="50" applyNumberFormat="1" applyAlignment="1">
      <alignment horizontal="centerContinuous"/>
    </xf>
    <xf numFmtId="1" fontId="29" fillId="0" borderId="0" xfId="46" applyNumberFormat="1" applyFont="1" applyFill="1" applyAlignment="1"/>
    <xf numFmtId="187" fontId="5" fillId="0" borderId="1" xfId="1" quotePrefix="1" applyNumberFormat="1" applyFont="1" applyFill="1" applyBorder="1" applyAlignment="1">
      <alignment horizontal="right"/>
    </xf>
    <xf numFmtId="0" fontId="28" fillId="0" borderId="17" xfId="3" applyFont="1" applyFill="1" applyBorder="1" applyAlignment="1">
      <alignment horizontal="center"/>
    </xf>
    <xf numFmtId="187" fontId="13" fillId="0" borderId="0" xfId="3" applyNumberFormat="1" applyFill="1" applyAlignment="1"/>
    <xf numFmtId="0" fontId="8" fillId="0" borderId="11" xfId="46" applyFont="1" applyFill="1" applyBorder="1" applyAlignment="1">
      <alignment horizontal="centerContinuous" vertical="center"/>
    </xf>
    <xf numFmtId="187" fontId="6" fillId="0" borderId="1" xfId="46" applyNumberFormat="1" applyFont="1" applyFill="1" applyBorder="1" applyAlignment="1">
      <alignment horizontal="right"/>
    </xf>
    <xf numFmtId="0" fontId="69" fillId="0" borderId="0" xfId="0" applyFont="1" applyBorder="1" applyAlignment="1">
      <alignment horizontal="left" vertical="center" wrapText="1"/>
    </xf>
    <xf numFmtId="0" fontId="69" fillId="0" borderId="0" xfId="0" applyFont="1" applyAlignment="1">
      <alignment horizontal="left" vertical="center" wrapText="1"/>
    </xf>
    <xf numFmtId="0" fontId="13" fillId="0" borderId="0" xfId="0" applyFont="1" applyBorder="1" applyAlignment="1">
      <alignment horizontal="left" vertical="center"/>
    </xf>
    <xf numFmtId="0" fontId="13" fillId="4" borderId="0" xfId="0" applyFont="1" applyFill="1" applyBorder="1" applyAlignment="1">
      <alignment horizontal="left" vertical="center"/>
    </xf>
    <xf numFmtId="189" fontId="13" fillId="0" borderId="0" xfId="2" applyNumberFormat="1" applyFont="1" applyFill="1" applyBorder="1" applyAlignment="1">
      <alignment horizontal="right" vertical="center"/>
    </xf>
    <xf numFmtId="0" fontId="13" fillId="0" borderId="0" xfId="0" applyFont="1" applyFill="1" applyBorder="1" applyAlignment="1">
      <alignment horizontal="left" vertical="center"/>
    </xf>
    <xf numFmtId="0" fontId="72" fillId="0" borderId="0" xfId="42" applyFont="1" applyFill="1" applyBorder="1">
      <alignment horizontal="center" textRotation="90" wrapText="1"/>
    </xf>
    <xf numFmtId="1" fontId="69" fillId="0" borderId="0" xfId="0" applyNumberFormat="1" applyFont="1" applyBorder="1" applyAlignment="1">
      <alignment horizontal="left"/>
    </xf>
    <xf numFmtId="0" fontId="115" fillId="0" borderId="0" xfId="0" applyFont="1" applyAlignment="1">
      <alignment horizontal="left" vertical="center"/>
    </xf>
    <xf numFmtId="0" fontId="0" fillId="0" borderId="0" xfId="0" applyFill="1" applyAlignment="1"/>
    <xf numFmtId="0" fontId="6" fillId="0" borderId="0" xfId="3" quotePrefix="1" applyFont="1" applyFill="1" applyAlignment="1"/>
    <xf numFmtId="226" fontId="107" fillId="4" borderId="0" xfId="0" applyNumberFormat="1" applyFont="1" applyFill="1" applyAlignment="1"/>
    <xf numFmtId="0" fontId="115" fillId="0" borderId="0" xfId="0" applyFont="1" applyAlignment="1">
      <alignment horizontal="left" vertical="top" wrapText="1"/>
    </xf>
    <xf numFmtId="0" fontId="28" fillId="0" borderId="11" xfId="1" applyFont="1" applyFill="1" applyBorder="1" applyAlignment="1"/>
    <xf numFmtId="0" fontId="28" fillId="0" borderId="7" xfId="1" applyFont="1" applyFill="1" applyBorder="1" applyAlignment="1"/>
    <xf numFmtId="0" fontId="69" fillId="0" borderId="0" xfId="0" applyFont="1" applyBorder="1" applyAlignment="1">
      <alignment horizontal="left" vertical="center" wrapText="1"/>
    </xf>
    <xf numFmtId="1" fontId="18" fillId="0" borderId="12" xfId="5" applyFont="1" applyBorder="1" applyAlignment="1">
      <alignment horizontal="center" vertical="center"/>
    </xf>
    <xf numFmtId="1" fontId="18" fillId="0" borderId="9" xfId="5" applyFont="1" applyBorder="1" applyAlignment="1">
      <alignment horizontal="centerContinuous" vertical="center"/>
    </xf>
    <xf numFmtId="1" fontId="18" fillId="0" borderId="7" xfId="5" applyFont="1" applyBorder="1" applyAlignment="1">
      <alignment horizontal="centerContinuous" vertical="center"/>
    </xf>
    <xf numFmtId="1" fontId="18" fillId="0" borderId="9" xfId="5" applyFont="1" applyBorder="1" applyAlignment="1">
      <alignment horizontal="center" vertical="center"/>
    </xf>
    <xf numFmtId="0" fontId="25" fillId="0" borderId="2" xfId="45" applyFont="1" applyBorder="1">
      <alignment horizontal="center" vertical="center"/>
    </xf>
    <xf numFmtId="0" fontId="75" fillId="0" borderId="1" xfId="0" applyFont="1" applyBorder="1" applyAlignment="1">
      <alignment horizontal="centerContinuous" vertical="center"/>
    </xf>
    <xf numFmtId="1" fontId="64" fillId="0" borderId="0" xfId="75" applyNumberFormat="1" applyFont="1" applyFill="1" applyBorder="1" applyAlignment="1">
      <alignment vertical="top" wrapText="1"/>
    </xf>
    <xf numFmtId="1" fontId="116" fillId="0" borderId="0" xfId="75" applyNumberFormat="1" applyFont="1" applyFill="1" applyBorder="1" applyAlignment="1">
      <alignment vertical="top"/>
    </xf>
    <xf numFmtId="1" fontId="64" fillId="0" borderId="0" xfId="112" applyNumberFormat="1" applyFont="1" applyFill="1" applyBorder="1" applyAlignment="1">
      <alignment vertical="top" wrapText="1"/>
    </xf>
    <xf numFmtId="1" fontId="21" fillId="0" borderId="0" xfId="112" applyNumberFormat="1" applyFont="1" applyFill="1" applyBorder="1" applyAlignment="1">
      <alignment vertical="top" wrapText="1"/>
    </xf>
    <xf numFmtId="1" fontId="21" fillId="0" borderId="0" xfId="112" applyNumberFormat="1" applyFont="1" applyFill="1" applyBorder="1" applyAlignment="1">
      <alignment vertical="top"/>
    </xf>
    <xf numFmtId="0" fontId="15" fillId="0" borderId="13" xfId="3" applyFont="1" applyFill="1" applyBorder="1" applyAlignment="1">
      <alignment vertical="center"/>
    </xf>
    <xf numFmtId="0" fontId="15" fillId="0" borderId="17" xfId="3" applyFont="1" applyFill="1" applyBorder="1" applyAlignment="1">
      <alignment vertical="center"/>
    </xf>
    <xf numFmtId="0" fontId="15" fillId="0" borderId="8" xfId="3" applyFont="1" applyFill="1" applyBorder="1" applyAlignment="1">
      <alignment vertical="center"/>
    </xf>
    <xf numFmtId="0" fontId="8" fillId="0" borderId="10" xfId="3" applyFont="1" applyFill="1" applyBorder="1" applyAlignment="1">
      <alignment horizontal="center" vertical="center"/>
    </xf>
    <xf numFmtId="0" fontId="28" fillId="0" borderId="0" xfId="3" applyFont="1" applyFill="1" applyAlignment="1">
      <alignment horizontal="center"/>
    </xf>
    <xf numFmtId="176" fontId="5" fillId="0" borderId="0" xfId="1" applyNumberFormat="1" applyFont="1" applyFill="1" applyAlignment="1">
      <alignment horizontal="center"/>
    </xf>
    <xf numFmtId="0" fontId="6" fillId="0" borderId="0" xfId="1" applyFont="1" applyFill="1" applyAlignment="1">
      <alignment horizontal="center"/>
    </xf>
    <xf numFmtId="169" fontId="6" fillId="0" borderId="0" xfId="1" applyNumberFormat="1" applyFont="1" applyFill="1" applyAlignment="1">
      <alignment horizontal="center"/>
    </xf>
    <xf numFmtId="169" fontId="5" fillId="0" borderId="0" xfId="1" applyNumberFormat="1" applyFont="1" applyFill="1" applyAlignment="1">
      <alignment horizontal="center"/>
    </xf>
    <xf numFmtId="174" fontId="6" fillId="0" borderId="0" xfId="1" applyNumberFormat="1" applyFont="1" applyFill="1" applyAlignment="1">
      <alignment horizontal="center"/>
    </xf>
    <xf numFmtId="0" fontId="30" fillId="0" borderId="1" xfId="50" applyFill="1" applyBorder="1" applyAlignment="1">
      <alignment horizontal="centerContinuous"/>
    </xf>
    <xf numFmtId="0" fontId="30" fillId="0" borderId="0" xfId="50" applyFill="1" applyAlignment="1"/>
    <xf numFmtId="1" fontId="8" fillId="0" borderId="13" xfId="141" applyNumberFormat="1" applyFont="1" applyFill="1" applyBorder="1" applyAlignment="1">
      <alignment vertical="center" wrapText="1"/>
    </xf>
    <xf numFmtId="1" fontId="8" fillId="0" borderId="10" xfId="141" applyNumberFormat="1" applyFont="1" applyFill="1" applyBorder="1" applyAlignment="1">
      <alignment horizontal="centerContinuous" vertical="center"/>
    </xf>
    <xf numFmtId="1" fontId="8" fillId="0" borderId="2" xfId="141" applyNumberFormat="1" applyFont="1" applyFill="1" applyBorder="1" applyAlignment="1">
      <alignment horizontal="centerContinuous" vertical="center"/>
    </xf>
    <xf numFmtId="1" fontId="8" fillId="0" borderId="8" xfId="141" applyNumberFormat="1" applyFont="1" applyFill="1" applyBorder="1" applyAlignment="1">
      <alignment vertical="center" wrapText="1"/>
    </xf>
    <xf numFmtId="1" fontId="8" fillId="0" borderId="8" xfId="141" applyNumberFormat="1" applyFont="1" applyFill="1" applyBorder="1" applyAlignment="1">
      <alignment horizontal="centerContinuous" vertical="center" wrapText="1"/>
    </xf>
    <xf numFmtId="1" fontId="8" fillId="0" borderId="8" xfId="141" applyNumberFormat="1" applyFont="1" applyFill="1" applyBorder="1" applyAlignment="1">
      <alignment horizontal="center" vertical="center" wrapText="1"/>
    </xf>
    <xf numFmtId="0" fontId="30" fillId="0" borderId="0" xfId="50" applyFill="1" applyBorder="1" applyAlignment="1">
      <alignment horizontal="centerContinuous" vertical="center"/>
    </xf>
    <xf numFmtId="1" fontId="8" fillId="0" borderId="10" xfId="141" applyNumberFormat="1" applyFont="1" applyFill="1" applyBorder="1" applyAlignment="1">
      <alignment horizontal="centerContinuous" vertical="center" wrapText="1"/>
    </xf>
    <xf numFmtId="1" fontId="8" fillId="0" borderId="2" xfId="141" applyNumberFormat="1" applyFont="1" applyFill="1" applyBorder="1" applyAlignment="1">
      <alignment horizontal="centerContinuous" vertical="center" wrapText="1"/>
    </xf>
    <xf numFmtId="225" fontId="6" fillId="0" borderId="0" xfId="1" applyNumberFormat="1" applyFont="1" applyFill="1" applyBorder="1" applyAlignment="1">
      <alignment horizontal="right"/>
    </xf>
    <xf numFmtId="1" fontId="8" fillId="0" borderId="13" xfId="141" applyNumberFormat="1" applyFont="1" applyFill="1" applyBorder="1" applyAlignment="1">
      <alignment horizontal="centerContinuous" vertical="center" wrapText="1"/>
    </xf>
    <xf numFmtId="1" fontId="8" fillId="0" borderId="3" xfId="141" applyNumberFormat="1" applyFont="1" applyFill="1" applyBorder="1" applyAlignment="1">
      <alignment horizontal="centerContinuous" vertical="center" wrapText="1"/>
    </xf>
    <xf numFmtId="1" fontId="8" fillId="0" borderId="4" xfId="141" applyNumberFormat="1" applyFont="1" applyFill="1" applyBorder="1" applyAlignment="1">
      <alignment horizontal="centerContinuous" vertical="center" wrapText="1"/>
    </xf>
    <xf numFmtId="1" fontId="8" fillId="0" borderId="9" xfId="141" applyNumberFormat="1" applyFont="1" applyFill="1" applyBorder="1" applyAlignment="1">
      <alignment horizontal="center" vertical="center" wrapText="1"/>
    </xf>
    <xf numFmtId="1" fontId="8" fillId="0" borderId="0" xfId="141" applyNumberFormat="1" applyFont="1" applyFill="1" applyBorder="1" applyAlignment="1">
      <alignment horizontal="center" wrapText="1"/>
    </xf>
    <xf numFmtId="0" fontId="13" fillId="0" borderId="0" xfId="84" applyFont="1" applyFill="1" applyBorder="1" applyAlignment="1">
      <alignment horizontal="left"/>
    </xf>
    <xf numFmtId="0" fontId="0" fillId="0" borderId="2" xfId="0" applyFill="1" applyBorder="1" applyAlignment="1">
      <alignment horizontal="centerContinuous" vertical="center"/>
    </xf>
    <xf numFmtId="0" fontId="8" fillId="0" borderId="11" xfId="141" applyFont="1" applyFill="1" applyBorder="1" applyAlignment="1">
      <alignment vertical="center"/>
    </xf>
    <xf numFmtId="1" fontId="8" fillId="0" borderId="4" xfId="141" applyNumberFormat="1" applyFont="1" applyFill="1" applyBorder="1" applyAlignment="1">
      <alignment horizontal="centerContinuous" vertical="center"/>
    </xf>
    <xf numFmtId="1" fontId="8" fillId="0" borderId="17" xfId="141" applyNumberFormat="1" applyFont="1" applyFill="1" applyBorder="1" applyAlignment="1">
      <alignment vertical="center" wrapText="1"/>
    </xf>
    <xf numFmtId="0" fontId="0" fillId="0" borderId="4" xfId="0" applyFill="1" applyBorder="1" applyAlignment="1">
      <alignment horizontal="centerContinuous" vertical="center"/>
    </xf>
    <xf numFmtId="0" fontId="8" fillId="0" borderId="6" xfId="141" applyFont="1" applyFill="1" applyBorder="1" applyAlignment="1">
      <alignment vertical="center"/>
    </xf>
    <xf numFmtId="0" fontId="8" fillId="0" borderId="7" xfId="141" applyFont="1" applyFill="1" applyBorder="1" applyAlignment="1">
      <alignment vertical="center"/>
    </xf>
    <xf numFmtId="1" fontId="8" fillId="0" borderId="3" xfId="141" applyNumberFormat="1" applyFont="1" applyFill="1" applyBorder="1" applyAlignment="1">
      <alignment horizontal="center" vertical="center" wrapText="1"/>
    </xf>
    <xf numFmtId="1" fontId="8" fillId="0" borderId="10" xfId="141" applyNumberFormat="1" applyFont="1" applyFill="1" applyBorder="1" applyAlignment="1">
      <alignment horizontal="center" vertical="center" wrapText="1"/>
    </xf>
    <xf numFmtId="1" fontId="8" fillId="0" borderId="14" xfId="141" applyNumberFormat="1" applyFont="1" applyFill="1" applyBorder="1" applyAlignment="1">
      <alignment vertical="center" wrapText="1"/>
    </xf>
    <xf numFmtId="1" fontId="8" fillId="0" borderId="0" xfId="141" applyNumberFormat="1" applyFont="1" applyFill="1" applyBorder="1" applyAlignment="1">
      <alignment horizontal="center"/>
    </xf>
    <xf numFmtId="0" fontId="8" fillId="0" borderId="11" xfId="141" applyFont="1" applyFill="1" applyBorder="1" applyAlignment="1">
      <alignment horizontal="centerContinuous" vertical="center"/>
    </xf>
    <xf numFmtId="1" fontId="8" fillId="0" borderId="9" xfId="141" applyNumberFormat="1" applyFont="1" applyFill="1" applyBorder="1" applyAlignment="1">
      <alignment horizontal="centerContinuous" vertical="center" wrapText="1"/>
    </xf>
    <xf numFmtId="0" fontId="0" fillId="0" borderId="0" xfId="0" applyFill="1" applyAlignment="1">
      <alignment vertical="center"/>
    </xf>
    <xf numFmtId="0" fontId="0" fillId="0" borderId="17" xfId="0" applyFill="1" applyBorder="1" applyAlignment="1">
      <alignment vertical="center"/>
    </xf>
    <xf numFmtId="0" fontId="0" fillId="0" borderId="14" xfId="0" applyFill="1" applyBorder="1" applyAlignment="1">
      <alignment vertical="center"/>
    </xf>
    <xf numFmtId="1" fontId="8" fillId="0" borderId="7" xfId="141" applyNumberFormat="1" applyFont="1" applyFill="1" applyBorder="1" applyAlignment="1">
      <alignment horizontal="center" vertical="center" wrapText="1"/>
    </xf>
    <xf numFmtId="186" fontId="6" fillId="0" borderId="0" xfId="1" applyNumberFormat="1" applyFont="1" applyFill="1" applyBorder="1" applyAlignment="1"/>
    <xf numFmtId="186" fontId="5" fillId="0" borderId="0" xfId="1" applyNumberFormat="1" applyFont="1" applyFill="1" applyBorder="1" applyAlignment="1"/>
    <xf numFmtId="181" fontId="5" fillId="0" borderId="1" xfId="1" applyNumberFormat="1" applyFont="1" applyFill="1" applyBorder="1" applyAlignment="1"/>
    <xf numFmtId="184" fontId="5" fillId="0" borderId="0" xfId="1" quotePrefix="1" applyNumberFormat="1" applyFont="1" applyFill="1" applyBorder="1" applyAlignment="1">
      <alignment horizontal="right"/>
    </xf>
    <xf numFmtId="184" fontId="6" fillId="0" borderId="0" xfId="1" quotePrefix="1" applyNumberFormat="1" applyFont="1" applyFill="1" applyAlignment="1">
      <alignment horizontal="right"/>
    </xf>
    <xf numFmtId="0" fontId="53" fillId="0" borderId="5" xfId="0" applyFont="1" applyFill="1" applyBorder="1" applyAlignment="1"/>
    <xf numFmtId="0" fontId="53" fillId="0" borderId="0" xfId="0" applyFont="1" applyFill="1" applyBorder="1" applyAlignment="1"/>
    <xf numFmtId="187" fontId="13" fillId="0" borderId="3" xfId="1" applyNumberFormat="1" applyFont="1" applyFill="1" applyBorder="1" applyAlignment="1"/>
    <xf numFmtId="187" fontId="1" fillId="0" borderId="0" xfId="1" applyNumberFormat="1" applyFill="1" applyAlignment="1"/>
    <xf numFmtId="1" fontId="8" fillId="0" borderId="12" xfId="141" applyNumberFormat="1" applyFont="1" applyFill="1" applyBorder="1" applyAlignment="1">
      <alignment horizontal="center" vertical="center" wrapText="1"/>
    </xf>
    <xf numFmtId="1" fontId="8" fillId="0" borderId="13"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18" fillId="0" borderId="0" xfId="46" applyFont="1" applyFill="1" applyAlignment="1"/>
    <xf numFmtId="0" fontId="6" fillId="0" borderId="6" xfId="46" applyFont="1" applyFill="1" applyBorder="1" applyAlignment="1">
      <alignment horizontal="center"/>
    </xf>
    <xf numFmtId="0" fontId="6" fillId="0" borderId="6" xfId="3" applyFont="1" applyFill="1" applyBorder="1" applyAlignment="1">
      <alignment horizontal="center"/>
    </xf>
    <xf numFmtId="1" fontId="8" fillId="0" borderId="10" xfId="141" applyNumberFormat="1" applyFont="1" applyBorder="1" applyAlignment="1">
      <alignment horizontal="centerContinuous" wrapText="1"/>
    </xf>
    <xf numFmtId="1" fontId="8" fillId="0" borderId="2" xfId="141" applyNumberFormat="1" applyFont="1" applyBorder="1" applyAlignment="1">
      <alignment horizontal="centerContinuous" wrapText="1"/>
    </xf>
    <xf numFmtId="0" fontId="4" fillId="0" borderId="1" xfId="46" applyFont="1" applyBorder="1" applyAlignment="1">
      <alignment horizontal="center"/>
    </xf>
    <xf numFmtId="0" fontId="97" fillId="0" borderId="6" xfId="46" applyFont="1" applyBorder="1" applyAlignment="1"/>
    <xf numFmtId="0" fontId="5" fillId="0" borderId="6" xfId="3" applyFont="1" applyFill="1" applyBorder="1" applyAlignment="1">
      <alignment horizontal="left"/>
    </xf>
    <xf numFmtId="0" fontId="6" fillId="0" borderId="6" xfId="3" applyFont="1" applyFill="1" applyBorder="1" applyAlignment="1"/>
    <xf numFmtId="0" fontId="6" fillId="0" borderId="11" xfId="3" applyFont="1" applyFill="1" applyBorder="1" applyAlignment="1"/>
    <xf numFmtId="0" fontId="42" fillId="0" borderId="6" xfId="46" applyFont="1" applyBorder="1" applyAlignment="1"/>
    <xf numFmtId="0" fontId="0" fillId="0" borderId="0" xfId="0"/>
    <xf numFmtId="0" fontId="5" fillId="0" borderId="11" xfId="1" applyFont="1" applyFill="1" applyBorder="1" applyAlignment="1"/>
    <xf numFmtId="0" fontId="6" fillId="0" borderId="6" xfId="1" applyFont="1" applyFill="1" applyBorder="1" applyAlignment="1"/>
    <xf numFmtId="0" fontId="6" fillId="0" borderId="11" xfId="1" applyFont="1" applyFill="1" applyBorder="1" applyAlignment="1"/>
    <xf numFmtId="0" fontId="5" fillId="0" borderId="6" xfId="1" applyFont="1" applyFill="1" applyBorder="1" applyAlignment="1">
      <alignment horizontal="left"/>
    </xf>
    <xf numFmtId="0" fontId="5" fillId="0" borderId="6" xfId="1" applyFont="1" applyFill="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7" fontId="6" fillId="0" borderId="0" xfId="1" applyNumberFormat="1" applyFont="1" applyFill="1" applyBorder="1" applyAlignment="1"/>
    <xf numFmtId="201" fontId="69" fillId="0" borderId="0" xfId="0" applyNumberFormat="1" applyFont="1" applyAlignment="1">
      <alignment horizontal="left" vertical="center" wrapText="1"/>
    </xf>
    <xf numFmtId="1" fontId="8" fillId="0" borderId="12" xfId="141" applyNumberFormat="1" applyFont="1" applyFill="1" applyBorder="1" applyAlignment="1">
      <alignment horizontal="center" vertical="center" wrapText="1"/>
    </xf>
    <xf numFmtId="201" fontId="12" fillId="0" borderId="0" xfId="75" applyNumberFormat="1" applyFont="1" applyAlignment="1">
      <alignment horizontal="left" vertical="center" wrapText="1"/>
    </xf>
    <xf numFmtId="0" fontId="12" fillId="0" borderId="14" xfId="75" applyFont="1" applyBorder="1">
      <alignment horizontal="left" vertical="center" wrapText="1"/>
    </xf>
    <xf numFmtId="168" fontId="62" fillId="20" borderId="11" xfId="2" applyFont="1" applyFill="1" applyBorder="1">
      <alignment horizontal="right" vertical="center"/>
    </xf>
    <xf numFmtId="0" fontId="12" fillId="0" borderId="5" xfId="75" applyFont="1" applyBorder="1">
      <alignment horizontal="left" vertical="center" wrapText="1"/>
    </xf>
    <xf numFmtId="0" fontId="12" fillId="0" borderId="12" xfId="75" applyFont="1" applyBorder="1">
      <alignment horizontal="left" vertical="center" wrapText="1"/>
    </xf>
    <xf numFmtId="201" fontId="0" fillId="0" borderId="0" xfId="0" applyNumberFormat="1"/>
    <xf numFmtId="0" fontId="6" fillId="0" borderId="0" xfId="3" applyFont="1" applyFill="1" applyAlignment="1">
      <alignment horizontal="left"/>
    </xf>
    <xf numFmtId="0" fontId="5" fillId="0" borderId="0" xfId="3" applyFont="1" applyFill="1" applyAlignment="1">
      <alignment horizontal="left"/>
    </xf>
    <xf numFmtId="0" fontId="99" fillId="0" borderId="6" xfId="46" applyFont="1" applyBorder="1" applyAlignment="1"/>
    <xf numFmtId="187" fontId="6" fillId="0" borderId="0" xfId="1" applyNumberFormat="1" applyFont="1" applyFill="1" applyBorder="1" applyAlignment="1">
      <alignment horizontal="right"/>
    </xf>
    <xf numFmtId="0" fontId="26" fillId="0" borderId="0" xfId="46" applyFill="1" applyAlignment="1"/>
    <xf numFmtId="200" fontId="5" fillId="19" borderId="0" xfId="1" applyNumberFormat="1" applyFont="1" applyFill="1" applyBorder="1" applyAlignment="1"/>
    <xf numFmtId="182" fontId="6" fillId="0" borderId="0" xfId="1" applyNumberFormat="1" applyFont="1" applyFill="1" applyBorder="1" applyAlignment="1"/>
    <xf numFmtId="182" fontId="5" fillId="0" borderId="0" xfId="1" applyNumberFormat="1" applyFont="1" applyFill="1" applyBorder="1" applyAlignment="1"/>
    <xf numFmtId="0" fontId="26" fillId="0" borderId="0" xfId="46" applyAlignment="1"/>
    <xf numFmtId="227" fontId="119" fillId="0" borderId="0" xfId="112" applyNumberFormat="1" applyFont="1" applyFill="1" applyBorder="1" applyAlignment="1">
      <alignment horizontal="right" vertical="center" wrapText="1"/>
    </xf>
    <xf numFmtId="199" fontId="6" fillId="0" borderId="0" xfId="85" applyNumberFormat="1" applyFont="1" applyFill="1" applyBorder="1" applyAlignment="1">
      <alignment horizontal="center"/>
    </xf>
    <xf numFmtId="0" fontId="13" fillId="0" borderId="0" xfId="3" applyFill="1" applyBorder="1" applyAlignment="1"/>
    <xf numFmtId="187" fontId="6" fillId="0" borderId="0" xfId="1" applyNumberFormat="1" applyFont="1" applyFill="1" applyBorder="1" applyAlignment="1"/>
    <xf numFmtId="199" fontId="6" fillId="0" borderId="6" xfId="85" applyNumberFormat="1" applyFont="1" applyFill="1" applyBorder="1" applyAlignment="1">
      <alignment horizontal="center"/>
    </xf>
    <xf numFmtId="187" fontId="6" fillId="0" borderId="5" xfId="1" applyNumberFormat="1" applyFont="1" applyFill="1" applyBorder="1" applyAlignment="1"/>
    <xf numFmtId="0" fontId="26" fillId="0" borderId="0" xfId="46" applyAlignment="1"/>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200" fontId="6" fillId="0" borderId="0" xfId="1" applyNumberFormat="1" applyFont="1" applyFill="1" applyBorder="1" applyAlignment="1"/>
    <xf numFmtId="200" fontId="5" fillId="0" borderId="0" xfId="1" applyNumberFormat="1" applyFont="1" applyFill="1" applyBorder="1" applyAlignment="1"/>
    <xf numFmtId="0" fontId="13" fillId="0" borderId="0" xfId="3" applyFill="1" applyAlignment="1"/>
    <xf numFmtId="200" fontId="6" fillId="0" borderId="0" xfId="1" applyNumberFormat="1" applyFont="1" applyFill="1" applyBorder="1" applyAlignment="1"/>
    <xf numFmtId="200" fontId="5" fillId="0" borderId="0" xfId="1" applyNumberFormat="1" applyFont="1" applyFill="1" applyBorder="1" applyAlignment="1"/>
    <xf numFmtId="0" fontId="26" fillId="0" borderId="0" xfId="46" applyAlignment="1"/>
    <xf numFmtId="187" fontId="26" fillId="0" borderId="0" xfId="46" applyNumberForma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 fillId="0" borderId="0" xfId="1" applyFill="1" applyAlignment="1"/>
    <xf numFmtId="0" fontId="13" fillId="0" borderId="0" xfId="3" applyFill="1" applyAlignment="1"/>
    <xf numFmtId="187" fontId="6" fillId="0" borderId="0" xfId="1" applyNumberFormat="1" applyFont="1" applyFill="1" applyBorder="1" applyAlignment="1"/>
    <xf numFmtId="177" fontId="2" fillId="0" borderId="0" xfId="46" applyNumberFormat="1" applyFont="1" applyFill="1" applyBorder="1" applyAlignment="1"/>
    <xf numFmtId="187" fontId="26" fillId="0" borderId="0" xfId="46" applyNumberFormat="1" applyFill="1" applyAlignment="1"/>
    <xf numFmtId="187" fontId="5" fillId="0" borderId="0" xfId="1" applyNumberFormat="1" applyFont="1" applyFill="1" applyBorder="1" applyAlignment="1">
      <alignment horizontal="right"/>
    </xf>
    <xf numFmtId="187" fontId="6" fillId="0" borderId="0" xfId="1" applyNumberFormat="1" applyFont="1" applyFill="1" applyBorder="1" applyAlignment="1">
      <alignment horizontal="right"/>
    </xf>
    <xf numFmtId="1" fontId="8" fillId="0" borderId="1" xfId="141" applyNumberFormat="1" applyFont="1" applyFill="1" applyBorder="1" applyAlignment="1">
      <alignment horizontal="center" wrapText="1"/>
    </xf>
    <xf numFmtId="0" fontId="42" fillId="0" borderId="6" xfId="46" applyFont="1" applyBorder="1" applyAlignment="1">
      <alignment horizontal="left"/>
    </xf>
    <xf numFmtId="1" fontId="8" fillId="0" borderId="12" xfId="141" applyNumberFormat="1" applyFont="1" applyFill="1" applyBorder="1" applyAlignment="1">
      <alignment horizontal="center" vertical="center" wrapText="1"/>
    </xf>
    <xf numFmtId="0" fontId="13" fillId="0" borderId="5" xfId="3" applyFont="1" applyFill="1" applyBorder="1" applyAlignment="1">
      <alignment horizontal="centerContinuous" wrapText="1"/>
    </xf>
    <xf numFmtId="187" fontId="5" fillId="0" borderId="1" xfId="1" applyNumberFormat="1" applyFont="1" applyFill="1" applyBorder="1" applyAlignment="1"/>
    <xf numFmtId="185" fontId="106" fillId="0" borderId="0" xfId="46" quotePrefix="1" applyNumberFormat="1" applyFont="1" applyFill="1" applyBorder="1" applyAlignment="1">
      <alignment horizontal="right"/>
    </xf>
    <xf numFmtId="181" fontId="6" fillId="0" borderId="0" xfId="46" applyNumberFormat="1" applyFont="1" applyFill="1" applyBorder="1" applyAlignment="1">
      <alignment horizontal="right"/>
    </xf>
    <xf numFmtId="181" fontId="5" fillId="0" borderId="0" xfId="46" applyNumberFormat="1" applyFont="1" applyFill="1" applyBorder="1" applyAlignment="1">
      <alignment horizontal="right"/>
    </xf>
    <xf numFmtId="181" fontId="6" fillId="0" borderId="0" xfId="46" quotePrefix="1" applyNumberFormat="1" applyFont="1" applyFill="1" applyBorder="1" applyAlignment="1">
      <alignment horizontal="right"/>
    </xf>
    <xf numFmtId="184" fontId="1" fillId="0" borderId="0" xfId="1" quotePrefix="1" applyNumberFormat="1" applyFont="1" applyFill="1" applyAlignment="1">
      <alignment horizontal="right"/>
    </xf>
    <xf numFmtId="184" fontId="37" fillId="0" borderId="0" xfId="1" quotePrefix="1" applyNumberFormat="1" applyFont="1" applyFill="1" applyAlignment="1">
      <alignment horizontal="right"/>
    </xf>
    <xf numFmtId="184" fontId="17" fillId="0" borderId="0" xfId="1" quotePrefix="1" applyNumberFormat="1" applyFont="1" applyFill="1" applyAlignment="1">
      <alignment horizontal="right"/>
    </xf>
    <xf numFmtId="184" fontId="17" fillId="0" borderId="0" xfId="1" quotePrefix="1" applyNumberFormat="1" applyFont="1" applyFill="1" applyBorder="1" applyAlignment="1">
      <alignment horizontal="right"/>
    </xf>
    <xf numFmtId="188" fontId="6" fillId="0" borderId="0" xfId="1" applyNumberFormat="1" applyFont="1" applyFill="1" applyBorder="1" applyAlignment="1">
      <alignment horizontal="right"/>
    </xf>
    <xf numFmtId="171" fontId="6" fillId="0" borderId="12" xfId="46" applyNumberFormat="1" applyFont="1" applyFill="1" applyBorder="1" applyAlignment="1">
      <alignment horizontal="centerContinuous" wrapText="1"/>
    </xf>
    <xf numFmtId="171" fontId="6" fillId="0" borderId="12" xfId="46" applyNumberFormat="1" applyFont="1" applyFill="1" applyBorder="1" applyAlignment="1">
      <alignment horizontal="centerContinuous"/>
    </xf>
    <xf numFmtId="0" fontId="6" fillId="0" borderId="12" xfId="46" applyFont="1" applyFill="1" applyBorder="1" applyAlignment="1">
      <alignment horizontal="centerContinuous"/>
    </xf>
    <xf numFmtId="187" fontId="51" fillId="0" borderId="3" xfId="1" applyNumberFormat="1" applyFont="1" applyFill="1" applyBorder="1" applyAlignment="1">
      <alignment horizontal="right"/>
    </xf>
    <xf numFmtId="200" fontId="13" fillId="0" borderId="3" xfId="1" applyNumberFormat="1" applyFont="1" applyFill="1" applyBorder="1" applyAlignment="1"/>
    <xf numFmtId="200" fontId="13" fillId="0" borderId="13" xfId="1" applyNumberFormat="1" applyFont="1" applyFill="1" applyBorder="1" applyAlignment="1"/>
    <xf numFmtId="0" fontId="54" fillId="0" borderId="0" xfId="0" applyFont="1" applyBorder="1" applyAlignment="1">
      <alignment horizontal="center" vertical="center"/>
    </xf>
    <xf numFmtId="1" fontId="8" fillId="0" borderId="3" xfId="141" applyNumberFormat="1" applyFont="1" applyBorder="1" applyAlignment="1">
      <alignment horizontal="center" vertical="center" wrapText="1"/>
    </xf>
    <xf numFmtId="201" fontId="13" fillId="0" borderId="0" xfId="0" applyNumberFormat="1" applyFont="1" applyAlignment="1">
      <alignment horizontal="left" vertical="center"/>
    </xf>
    <xf numFmtId="0" fontId="28" fillId="0" borderId="0" xfId="3" applyFont="1" applyFill="1" applyAlignment="1">
      <alignment horizontal="center"/>
    </xf>
    <xf numFmtId="171" fontId="39" fillId="0" borderId="9" xfId="46" applyNumberFormat="1" applyFont="1" applyFill="1" applyBorder="1" applyAlignment="1">
      <alignment horizontal="centerContinuous"/>
    </xf>
    <xf numFmtId="0" fontId="39" fillId="0" borderId="9" xfId="46" applyFont="1" applyFill="1" applyBorder="1" applyAlignment="1">
      <alignment horizontal="centerContinuous"/>
    </xf>
    <xf numFmtId="0" fontId="0" fillId="0" borderId="0" xfId="0"/>
    <xf numFmtId="0" fontId="13" fillId="0" borderId="0" xfId="3" applyFill="1" applyAlignment="1"/>
    <xf numFmtId="187" fontId="6" fillId="0" borderId="0" xfId="1" applyNumberFormat="1" applyFont="1" applyFill="1" applyBorder="1" applyAlignment="1"/>
    <xf numFmtId="0" fontId="30" fillId="0" borderId="0" xfId="50" applyAlignment="1"/>
    <xf numFmtId="187"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7" fontId="6" fillId="0" borderId="5" xfId="1" applyNumberFormat="1" applyFont="1" applyFill="1" applyBorder="1" applyAlignment="1"/>
    <xf numFmtId="0" fontId="0" fillId="0" borderId="0" xfId="0" applyBorder="1"/>
    <xf numFmtId="187" fontId="13" fillId="0" borderId="0" xfId="3" applyNumberFormat="1" applyFill="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71" fontId="15" fillId="0" borderId="0" xfId="3" applyNumberFormat="1" applyFont="1" applyFill="1" applyAlignment="1"/>
    <xf numFmtId="0" fontId="129" fillId="0" borderId="5" xfId="42" applyFont="1" applyBorder="1">
      <alignment horizontal="center" textRotation="90" wrapText="1"/>
    </xf>
    <xf numFmtId="0" fontId="16" fillId="0" borderId="6" xfId="46" applyFont="1" applyBorder="1" applyAlignment="1"/>
    <xf numFmtId="0" fontId="98" fillId="0" borderId="6" xfId="46" applyFont="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6" fillId="0" borderId="9" xfId="46" applyFont="1" applyFill="1" applyBorder="1" applyAlignment="1">
      <alignment horizontal="center"/>
    </xf>
    <xf numFmtId="226" fontId="6" fillId="0" borderId="0" xfId="1" applyNumberFormat="1" applyFont="1" applyFill="1" applyBorder="1" applyAlignment="1"/>
    <xf numFmtId="226" fontId="6" fillId="0" borderId="0" xfId="1" quotePrefix="1" applyNumberFormat="1" applyFont="1" applyFill="1" applyBorder="1" applyAlignment="1">
      <alignment horizontal="right"/>
    </xf>
    <xf numFmtId="226" fontId="6" fillId="0" borderId="0" xfId="1" applyNumberFormat="1" applyFont="1" applyFill="1" applyBorder="1" applyAlignment="1">
      <alignment horizontal="right"/>
    </xf>
    <xf numFmtId="0" fontId="58" fillId="0" borderId="6" xfId="46" applyFont="1" applyFill="1" applyBorder="1" applyAlignment="1"/>
    <xf numFmtId="0" fontId="5" fillId="0" borderId="11" xfId="46" applyFont="1" applyFill="1" applyBorder="1" applyAlignment="1"/>
    <xf numFmtId="0" fontId="0" fillId="0" borderId="0" xfId="0"/>
    <xf numFmtId="0" fontId="26" fillId="0" borderId="0" xfId="46" applyFill="1" applyAlignment="1"/>
    <xf numFmtId="0" fontId="1" fillId="0" borderId="0" xfId="1" applyFill="1" applyAlignment="1"/>
    <xf numFmtId="0" fontId="0" fillId="0" borderId="0" xfId="0" applyAlignment="1"/>
    <xf numFmtId="0" fontId="6" fillId="0" borderId="6" xfId="46" applyFont="1" applyFill="1" applyBorder="1" applyAlignment="1"/>
    <xf numFmtId="0" fontId="13" fillId="0" borderId="0" xfId="3" applyFill="1" applyAlignment="1"/>
    <xf numFmtId="199" fontId="6" fillId="0" borderId="0" xfId="85" applyNumberFormat="1" applyFont="1" applyFill="1" applyBorder="1" applyAlignment="1">
      <alignment horizontal="center"/>
    </xf>
    <xf numFmtId="187" fontId="6" fillId="0" borderId="0" xfId="1" applyNumberFormat="1" applyFont="1" applyFill="1" applyBorder="1" applyAlignment="1"/>
    <xf numFmtId="200" fontId="6" fillId="0" borderId="0" xfId="1" applyNumberFormat="1" applyFont="1" applyFill="1" applyBorder="1" applyAlignment="1"/>
    <xf numFmtId="0" fontId="30" fillId="0" borderId="0" xfId="50" applyAlignment="1"/>
    <xf numFmtId="187" fontId="26" fillId="0" borderId="0" xfId="46" applyNumberFormat="1" applyFill="1" applyAlignment="1"/>
    <xf numFmtId="187"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7" fontId="6" fillId="0" borderId="5" xfId="1" applyNumberFormat="1" applyFont="1" applyFill="1" applyBorder="1" applyAlignment="1"/>
    <xf numFmtId="0" fontId="15" fillId="0" borderId="0" xfId="1" applyFont="1" applyFill="1" applyAlignment="1"/>
    <xf numFmtId="0" fontId="26" fillId="0" borderId="0" xfId="46" applyAlignment="1"/>
    <xf numFmtId="0" fontId="15" fillId="0" borderId="0" xfId="46" applyFont="1" applyFill="1" applyAlignment="1"/>
    <xf numFmtId="0" fontId="0" fillId="0" borderId="0" xfId="0" applyBorder="1"/>
    <xf numFmtId="187" fontId="15" fillId="0" borderId="0" xfId="1" applyNumberFormat="1" applyFont="1" applyFill="1" applyAlignment="1"/>
    <xf numFmtId="186" fontId="6" fillId="0" borderId="0" xfId="1" applyNumberFormat="1" applyFont="1" applyFill="1" applyBorder="1" applyAlignment="1"/>
    <xf numFmtId="186" fontId="5" fillId="0" borderId="0" xfId="1" applyNumberFormat="1" applyFont="1" applyFill="1" applyBorder="1" applyAlignment="1"/>
    <xf numFmtId="0" fontId="6" fillId="0" borderId="6" xfId="46" applyFont="1" applyFill="1" applyBorder="1" applyAlignment="1">
      <alignment horizontal="center"/>
    </xf>
    <xf numFmtId="0" fontId="6" fillId="0" borderId="6" xfId="3" applyFont="1" applyFill="1" applyBorder="1" applyAlignment="1">
      <alignment horizontal="center"/>
    </xf>
    <xf numFmtId="0" fontId="5" fillId="0" borderId="6" xfId="46" applyFont="1" applyFill="1" applyBorder="1" applyAlignment="1"/>
    <xf numFmtId="187" fontId="54" fillId="0" borderId="0" xfId="1" applyNumberFormat="1" applyFont="1" applyFill="1" applyBorder="1" applyAlignment="1"/>
    <xf numFmtId="187" fontId="6" fillId="0" borderId="10" xfId="1" applyNumberFormat="1" applyFont="1" applyFill="1" applyBorder="1" applyAlignment="1">
      <alignment horizontal="right"/>
    </xf>
    <xf numFmtId="187" fontId="6" fillId="0" borderId="2" xfId="1" applyNumberFormat="1" applyFont="1" applyFill="1" applyBorder="1" applyAlignment="1">
      <alignment horizontal="right"/>
    </xf>
    <xf numFmtId="0" fontId="128" fillId="0" borderId="0" xfId="0" applyFont="1" applyFill="1" applyAlignment="1">
      <alignment vertical="center"/>
    </xf>
    <xf numFmtId="0" fontId="0" fillId="0" borderId="0" xfId="0" applyFill="1"/>
    <xf numFmtId="0" fontId="0" fillId="0" borderId="0" xfId="0" applyFill="1" applyBorder="1"/>
    <xf numFmtId="1" fontId="8" fillId="0" borderId="10" xfId="141" applyNumberFormat="1" applyFont="1" applyFill="1" applyBorder="1" applyAlignment="1">
      <alignment horizontal="centerContinuous"/>
    </xf>
    <xf numFmtId="1" fontId="8" fillId="0" borderId="2" xfId="141" applyNumberFormat="1" applyFont="1" applyFill="1" applyBorder="1" applyAlignment="1">
      <alignment horizontal="centerContinuous"/>
    </xf>
    <xf numFmtId="1" fontId="8" fillId="0" borderId="0" xfId="141" applyNumberFormat="1" applyFont="1" applyFill="1" applyBorder="1" applyAlignment="1">
      <alignment horizontal="centerContinuous"/>
    </xf>
    <xf numFmtId="1" fontId="55" fillId="0" borderId="1" xfId="141" applyNumberFormat="1" applyFont="1" applyFill="1" applyBorder="1" applyAlignment="1">
      <alignment horizontal="centerContinuous"/>
    </xf>
    <xf numFmtId="1" fontId="55" fillId="0" borderId="2" xfId="141" applyNumberFormat="1" applyFont="1" applyFill="1" applyBorder="1" applyAlignment="1">
      <alignment horizontal="centerContinuous"/>
    </xf>
    <xf numFmtId="1" fontId="55" fillId="0" borderId="4" xfId="141" applyNumberFormat="1" applyFont="1" applyFill="1" applyBorder="1" applyAlignment="1">
      <alignment horizontal="centerContinuous"/>
    </xf>
    <xf numFmtId="1" fontId="55" fillId="0" borderId="10" xfId="141" applyNumberFormat="1" applyFont="1" applyFill="1" applyBorder="1" applyAlignment="1">
      <alignment horizontal="centerContinuous"/>
    </xf>
    <xf numFmtId="1" fontId="8" fillId="0" borderId="0" xfId="141" applyNumberFormat="1" applyFont="1" applyFill="1" applyBorder="1" applyAlignment="1">
      <alignment horizontal="center" vertical="center" wrapText="1"/>
    </xf>
    <xf numFmtId="1" fontId="8" fillId="0" borderId="0" xfId="141" applyNumberFormat="1" applyFont="1" applyFill="1" applyBorder="1" applyAlignment="1">
      <alignment horizontal="centerContinuous" vertical="center"/>
    </xf>
    <xf numFmtId="1" fontId="8" fillId="0" borderId="9" xfId="141" applyNumberFormat="1" applyFont="1" applyFill="1" applyBorder="1" applyAlignment="1">
      <alignment horizontal="centerContinuous" vertical="center"/>
    </xf>
    <xf numFmtId="0" fontId="8" fillId="0" borderId="2" xfId="141" applyFont="1" applyFill="1" applyBorder="1" applyAlignment="1">
      <alignment horizontal="center" vertical="center"/>
    </xf>
    <xf numFmtId="0" fontId="8" fillId="0" borderId="3" xfId="141" applyFont="1" applyFill="1" applyBorder="1" applyAlignment="1">
      <alignment horizontal="center" vertical="center"/>
    </xf>
    <xf numFmtId="1" fontId="8" fillId="0" borderId="14" xfId="141" applyNumberFormat="1" applyFont="1" applyFill="1" applyBorder="1" applyAlignment="1">
      <alignment horizontal="centerContinuous" vertical="center"/>
    </xf>
    <xf numFmtId="0" fontId="0" fillId="0" borderId="0" xfId="0"/>
    <xf numFmtId="1" fontId="8" fillId="0" borderId="1" xfId="141" applyNumberFormat="1" applyFont="1" applyFill="1" applyBorder="1" applyAlignment="1">
      <alignment horizontal="centerContinuous" vertical="center"/>
    </xf>
    <xf numFmtId="199" fontId="6" fillId="0" borderId="11" xfId="85" applyNumberFormat="1" applyFont="1" applyFill="1" applyBorder="1" applyAlignment="1">
      <alignment horizontal="left" indent="1"/>
    </xf>
    <xf numFmtId="199" fontId="6" fillId="0" borderId="6" xfId="85" applyNumberFormat="1" applyFont="1" applyFill="1" applyBorder="1" applyAlignment="1">
      <alignment horizontal="left" indent="1"/>
    </xf>
    <xf numFmtId="0" fontId="11" fillId="0" borderId="0" xfId="141" applyFont="1" applyAlignment="1">
      <alignment vertical="center"/>
    </xf>
    <xf numFmtId="0" fontId="13" fillId="0" borderId="0" xfId="141"/>
    <xf numFmtId="0" fontId="13" fillId="0" borderId="0" xfId="141" applyFont="1" applyBorder="1"/>
    <xf numFmtId="0" fontId="13" fillId="0" borderId="0" xfId="141" applyFont="1"/>
    <xf numFmtId="0" fontId="6" fillId="0" borderId="0" xfId="141" applyFont="1" applyBorder="1"/>
    <xf numFmtId="0" fontId="6" fillId="0" borderId="0" xfId="141" applyFont="1"/>
    <xf numFmtId="14" fontId="156" fillId="0" borderId="0" xfId="141" applyNumberFormat="1" applyFont="1" applyFill="1" applyBorder="1" applyAlignment="1">
      <alignment horizontal="left" vertical="top"/>
    </xf>
    <xf numFmtId="1" fontId="156" fillId="0" borderId="0" xfId="141" applyNumberFormat="1" applyFont="1" applyFill="1" applyBorder="1" applyAlignment="1">
      <alignment horizontal="right"/>
    </xf>
    <xf numFmtId="0" fontId="50" fillId="0" borderId="0" xfId="141" applyFont="1" applyFill="1" applyBorder="1" applyAlignment="1">
      <alignment horizontal="left" vertical="top"/>
    </xf>
    <xf numFmtId="0" fontId="2" fillId="0" borderId="0" xfId="141" applyFont="1" applyFill="1" applyBorder="1"/>
    <xf numFmtId="227" fontId="13" fillId="0" borderId="0" xfId="141" applyNumberFormat="1" applyBorder="1"/>
    <xf numFmtId="227" fontId="13" fillId="0" borderId="0" xfId="141" applyNumberFormat="1" applyBorder="1" applyAlignment="1">
      <alignment horizontal="right"/>
    </xf>
    <xf numFmtId="0" fontId="13" fillId="0" borderId="0" xfId="141" applyBorder="1"/>
    <xf numFmtId="14" fontId="155" fillId="66" borderId="0" xfId="141" applyNumberFormat="1" applyFont="1" applyFill="1" applyBorder="1" applyAlignment="1">
      <alignment horizontal="left" vertical="top"/>
    </xf>
    <xf numFmtId="0" fontId="155" fillId="66" borderId="0" xfId="141" applyFont="1" applyFill="1" applyBorder="1" applyAlignment="1">
      <alignment horizontal="right"/>
    </xf>
    <xf numFmtId="0" fontId="155" fillId="66" borderId="0" xfId="141" applyFont="1" applyFill="1" applyBorder="1" applyAlignment="1">
      <alignment horizontal="left" vertical="top"/>
    </xf>
    <xf numFmtId="3" fontId="6" fillId="0" borderId="1" xfId="141" applyNumberFormat="1" applyFont="1" applyFill="1" applyBorder="1"/>
    <xf numFmtId="258" fontId="6" fillId="0" borderId="1" xfId="141" applyNumberFormat="1" applyFont="1" applyFill="1" applyBorder="1"/>
    <xf numFmtId="258" fontId="6" fillId="0" borderId="11" xfId="141" applyNumberFormat="1" applyFont="1" applyFill="1" applyBorder="1"/>
    <xf numFmtId="0" fontId="8" fillId="0" borderId="1" xfId="141" applyFont="1" applyBorder="1"/>
    <xf numFmtId="0" fontId="8" fillId="0" borderId="14" xfId="141" applyFont="1" applyBorder="1" applyAlignment="1">
      <alignment horizontal="centerContinuous" vertical="center"/>
    </xf>
    <xf numFmtId="0" fontId="8" fillId="0" borderId="1" xfId="141" applyFont="1" applyBorder="1" applyAlignment="1">
      <alignment horizontal="centerContinuous" vertical="center"/>
    </xf>
    <xf numFmtId="0" fontId="159" fillId="0" borderId="1" xfId="141" applyFont="1" applyBorder="1" applyAlignment="1">
      <alignment horizontal="centerContinuous" vertical="center"/>
    </xf>
    <xf numFmtId="0" fontId="8" fillId="0" borderId="0" xfId="141" applyFont="1" applyBorder="1" applyAlignment="1">
      <alignment horizontal="center" vertical="center"/>
    </xf>
    <xf numFmtId="0" fontId="8" fillId="0" borderId="10" xfId="141" applyFont="1" applyBorder="1" applyAlignment="1">
      <alignment horizontal="center" vertical="center"/>
    </xf>
    <xf numFmtId="0" fontId="8" fillId="0" borderId="9" xfId="141" applyFont="1" applyBorder="1" applyAlignment="1">
      <alignment horizontal="center"/>
    </xf>
    <xf numFmtId="0" fontId="8" fillId="0" borderId="12" xfId="141" applyFont="1" applyBorder="1" applyAlignment="1">
      <alignment horizontal="center" vertical="center"/>
    </xf>
    <xf numFmtId="0" fontId="8" fillId="0" borderId="8" xfId="141" applyFont="1" applyBorder="1" applyAlignment="1">
      <alignment horizontal="center" vertical="center"/>
    </xf>
    <xf numFmtId="0" fontId="6" fillId="0" borderId="0" xfId="141" applyFont="1" applyAlignment="1">
      <alignment horizontal="left" indent="1"/>
    </xf>
    <xf numFmtId="0" fontId="6" fillId="0" borderId="0" xfId="141" applyFont="1" applyFill="1" applyAlignment="1">
      <alignment horizontal="left" indent="1"/>
    </xf>
    <xf numFmtId="0" fontId="11" fillId="0" borderId="0" xfId="3" applyFont="1" applyFill="1" applyBorder="1" applyAlignment="1">
      <alignment horizontal="left" vertical="center"/>
    </xf>
    <xf numFmtId="0" fontId="8" fillId="0" borderId="10" xfId="141" applyFont="1" applyBorder="1" applyAlignment="1">
      <alignment horizontal="center" vertical="center" wrapText="1"/>
    </xf>
    <xf numFmtId="0" fontId="8" fillId="0" borderId="3" xfId="141" applyFont="1" applyBorder="1" applyAlignment="1">
      <alignment horizontal="center" vertical="center" wrapText="1"/>
    </xf>
    <xf numFmtId="201" fontId="70" fillId="0" borderId="0" xfId="2" applyNumberFormat="1" applyFont="1" applyFill="1" applyBorder="1">
      <alignment horizontal="right" vertical="center"/>
    </xf>
    <xf numFmtId="200" fontId="6" fillId="0" borderId="0" xfId="1" applyNumberFormat="1" applyFont="1" applyFill="1" applyBorder="1" applyAlignment="1"/>
    <xf numFmtId="200" fontId="5" fillId="0" borderId="0" xfId="1" applyNumberFormat="1" applyFont="1" applyFill="1" applyBorder="1" applyAlignment="1"/>
    <xf numFmtId="0" fontId="6" fillId="0" borderId="6" xfId="46" applyFont="1" applyFill="1" applyBorder="1" applyAlignment="1">
      <alignment horizontal="center"/>
    </xf>
    <xf numFmtId="187" fontId="6" fillId="0" borderId="0" xfId="1" applyNumberFormat="1" applyFont="1" applyFill="1" applyBorder="1" applyAlignment="1"/>
    <xf numFmtId="199" fontId="6" fillId="0" borderId="6" xfId="85" applyNumberFormat="1" applyFont="1" applyFill="1" applyBorder="1" applyAlignment="1">
      <alignment horizontal="center"/>
    </xf>
    <xf numFmtId="187" fontId="6" fillId="0" borderId="5" xfId="1" applyNumberFormat="1" applyFont="1" applyFill="1" applyBorder="1" applyAlignment="1"/>
    <xf numFmtId="0" fontId="13" fillId="0" borderId="0" xfId="3" applyFill="1" applyAlignment="1"/>
    <xf numFmtId="0" fontId="6" fillId="0" borderId="6" xfId="3" applyFont="1" applyFill="1" applyBorder="1" applyAlignment="1">
      <alignment horizontal="center"/>
    </xf>
    <xf numFmtId="187" fontId="6" fillId="0" borderId="0" xfId="1" applyNumberFormat="1" applyFont="1" applyFill="1" applyBorder="1" applyAlignment="1"/>
    <xf numFmtId="0" fontId="0" fillId="0" borderId="0" xfId="0"/>
    <xf numFmtId="0" fontId="1" fillId="0" borderId="0" xfId="1" applyFill="1" applyAlignment="1"/>
    <xf numFmtId="0" fontId="6" fillId="0" borderId="6" xfId="46" applyFont="1" applyFill="1" applyBorder="1" applyAlignment="1"/>
    <xf numFmtId="0" fontId="13" fillId="0" borderId="0" xfId="3" applyFill="1" applyAlignment="1"/>
    <xf numFmtId="187" fontId="6" fillId="0" borderId="0" xfId="1" applyNumberFormat="1" applyFont="1" applyFill="1" applyBorder="1" applyAlignment="1"/>
    <xf numFmtId="0" fontId="30" fillId="0" borderId="0" xfId="50" applyAlignment="1"/>
    <xf numFmtId="187" fontId="5"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0" fontId="15" fillId="0" borderId="0" xfId="3" applyFont="1" applyFill="1" applyAlignment="1"/>
    <xf numFmtId="0" fontId="26" fillId="0" borderId="0" xfId="46" applyAlignment="1"/>
    <xf numFmtId="0" fontId="0" fillId="0" borderId="0" xfId="0" applyBorder="1"/>
    <xf numFmtId="0" fontId="5" fillId="0" borderId="6" xfId="46" applyFont="1" applyFill="1" applyBorder="1" applyAlignment="1"/>
    <xf numFmtId="0" fontId="6" fillId="0" borderId="11" xfId="46" applyFont="1" applyFill="1" applyBorder="1" applyAlignment="1"/>
    <xf numFmtId="199" fontId="6" fillId="0" borderId="6" xfId="85" applyNumberFormat="1" applyFont="1" applyFill="1" applyBorder="1" applyAlignment="1">
      <alignment horizontal="left" indent="1"/>
    </xf>
    <xf numFmtId="3" fontId="6" fillId="0" borderId="5" xfId="141" applyNumberFormat="1" applyFont="1" applyFill="1" applyBorder="1"/>
    <xf numFmtId="0" fontId="6" fillId="0" borderId="6" xfId="141" applyFont="1" applyBorder="1" applyAlignment="1">
      <alignment horizontal="left" indent="1"/>
    </xf>
    <xf numFmtId="0" fontId="26" fillId="0" borderId="0" xfId="46" applyFill="1" applyAlignment="1"/>
    <xf numFmtId="0" fontId="0" fillId="0" borderId="0" xfId="0" applyAlignment="1"/>
    <xf numFmtId="199" fontId="6" fillId="0" borderId="0" xfId="85" applyNumberFormat="1" applyFont="1" applyFill="1" applyBorder="1" applyAlignment="1">
      <alignment horizontal="center"/>
    </xf>
    <xf numFmtId="187" fontId="26" fillId="0" borderId="0" xfId="46" applyNumberFormat="1" applyFill="1" applyAlignment="1"/>
    <xf numFmtId="187" fontId="5"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46" applyFont="1" applyFill="1" applyAlignment="1"/>
    <xf numFmtId="0" fontId="1" fillId="0" borderId="0" xfId="1" applyFill="1" applyAlignment="1"/>
    <xf numFmtId="0" fontId="0" fillId="0" borderId="0" xfId="0" applyAlignment="1"/>
    <xf numFmtId="187" fontId="6" fillId="0" borderId="0" xfId="1" applyNumberFormat="1" applyFont="1" applyFill="1" applyBorder="1" applyAlignment="1"/>
    <xf numFmtId="187" fontId="26" fillId="0" borderId="0" xfId="46" applyNumberFormat="1" applyFill="1" applyAlignment="1"/>
    <xf numFmtId="187" fontId="6" fillId="0" borderId="1" xfId="1" applyNumberFormat="1" applyFont="1" applyFill="1" applyBorder="1" applyAlignment="1"/>
    <xf numFmtId="199" fontId="6" fillId="0" borderId="6" xfId="85" applyNumberFormat="1" applyFont="1" applyFill="1" applyBorder="1" applyAlignment="1">
      <alignment horizontal="center"/>
    </xf>
    <xf numFmtId="187" fontId="6" fillId="0" borderId="5" xfId="1" applyNumberFormat="1" applyFont="1" applyFill="1" applyBorder="1" applyAlignment="1"/>
    <xf numFmtId="187" fontId="5" fillId="0" borderId="0" xfId="1" applyNumberFormat="1" applyFont="1" applyFill="1" applyBorder="1" applyAlignment="1"/>
    <xf numFmtId="0" fontId="1" fillId="0" borderId="0" xfId="1" applyFill="1" applyAlignment="1"/>
    <xf numFmtId="187" fontId="6" fillId="0" borderId="0" xfId="1" applyNumberFormat="1" applyFont="1" applyFill="1" applyBorder="1" applyAlignment="1"/>
    <xf numFmtId="187" fontId="26" fillId="0" borderId="0" xfId="46" applyNumberFormat="1" applyFill="1" applyAlignment="1"/>
    <xf numFmtId="187"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7" fontId="6" fillId="0" borderId="5" xfId="1" applyNumberFormat="1" applyFont="1" applyFill="1" applyBorder="1" applyAlignment="1"/>
    <xf numFmtId="0" fontId="15" fillId="0" borderId="0" xfId="1" applyFont="1" applyFill="1" applyAlignment="1"/>
    <xf numFmtId="259" fontId="1" fillId="0" borderId="0" xfId="1" applyNumberFormat="1" applyFill="1" applyAlignment="1"/>
    <xf numFmtId="197" fontId="8" fillId="29" borderId="6" xfId="180" applyNumberFormat="1" applyFont="1" applyFill="1" applyBorder="1"/>
    <xf numFmtId="198" fontId="8" fillId="29" borderId="17" xfId="180" applyNumberFormat="1" applyFont="1" applyFill="1" applyBorder="1" applyAlignment="1">
      <alignment vertical="center"/>
    </xf>
    <xf numFmtId="198" fontId="8" fillId="29" borderId="8" xfId="180" applyNumberFormat="1" applyFont="1" applyFill="1" applyBorder="1" applyAlignment="1">
      <alignment vertical="center"/>
    </xf>
    <xf numFmtId="198" fontId="13" fillId="29" borderId="17" xfId="180" applyNumberFormat="1" applyFont="1" applyFill="1" applyBorder="1" applyAlignment="1">
      <alignment vertical="center"/>
    </xf>
    <xf numFmtId="197" fontId="13" fillId="29" borderId="6" xfId="180" applyNumberFormat="1" applyFont="1" applyFill="1" applyBorder="1"/>
    <xf numFmtId="9" fontId="36" fillId="0" borderId="0" xfId="806" applyFont="1" applyFill="1" applyBorder="1" applyAlignment="1">
      <alignment vertical="top" wrapText="1"/>
    </xf>
    <xf numFmtId="260" fontId="54" fillId="0" borderId="1" xfId="0" applyNumberFormat="1" applyFont="1" applyFill="1" applyBorder="1" applyAlignment="1">
      <alignment horizontal="right" vertical="center" indent="2"/>
    </xf>
    <xf numFmtId="260" fontId="54" fillId="0" borderId="0" xfId="0" applyNumberFormat="1" applyFont="1" applyFill="1" applyBorder="1" applyAlignment="1">
      <alignment horizontal="right" vertical="center" indent="2"/>
    </xf>
    <xf numFmtId="199" fontId="6" fillId="0" borderId="6" xfId="85" quotePrefix="1" applyNumberFormat="1" applyFont="1" applyFill="1" applyBorder="1" applyAlignment="1">
      <alignment horizontal="center"/>
    </xf>
    <xf numFmtId="0" fontId="0" fillId="0" borderId="0" xfId="0"/>
    <xf numFmtId="187" fontId="6" fillId="0" borderId="0" xfId="1" applyNumberFormat="1" applyFont="1" applyFill="1" applyBorder="1" applyAlignment="1"/>
    <xf numFmtId="0" fontId="30" fillId="0" borderId="0" xfId="50" applyAlignment="1"/>
    <xf numFmtId="187" fontId="6" fillId="0" borderId="0" xfId="1" applyNumberFormat="1" applyFont="1" applyFill="1" applyBorder="1" applyAlignment="1">
      <alignment horizontal="right"/>
    </xf>
    <xf numFmtId="187" fontId="6" fillId="0" borderId="5" xfId="1" applyNumberFormat="1" applyFont="1" applyFill="1" applyBorder="1" applyAlignment="1"/>
    <xf numFmtId="0" fontId="5" fillId="29" borderId="0" xfId="81" applyFont="1" applyFill="1" applyBorder="1" applyAlignment="1">
      <alignment horizontal="left"/>
    </xf>
    <xf numFmtId="187" fontId="6" fillId="0" borderId="0" xfId="1" applyNumberFormat="1" applyFont="1" applyFill="1" applyBorder="1" applyAlignment="1"/>
    <xf numFmtId="177" fontId="2" fillId="0" borderId="0" xfId="46" applyNumberFormat="1" applyFont="1" applyFill="1" applyBorder="1" applyAlignment="1"/>
    <xf numFmtId="0" fontId="30" fillId="0" borderId="0" xfId="50" applyAlignment="1"/>
    <xf numFmtId="0" fontId="6" fillId="0" borderId="0" xfId="3" applyFont="1" applyFill="1" applyBorder="1" applyAlignment="1">
      <alignment horizontal="center"/>
    </xf>
    <xf numFmtId="187" fontId="6" fillId="0" borderId="0" xfId="1" applyNumberFormat="1" applyFont="1" applyFill="1" applyBorder="1" applyAlignment="1">
      <alignment horizontal="right"/>
    </xf>
    <xf numFmtId="187" fontId="6" fillId="0" borderId="5" xfId="1" applyNumberFormat="1" applyFont="1" applyFill="1" applyBorder="1" applyAlignment="1"/>
    <xf numFmtId="0" fontId="11" fillId="0" borderId="0" xfId="50" applyFont="1" applyFill="1" applyBorder="1" applyAlignment="1"/>
    <xf numFmtId="1" fontId="8" fillId="0" borderId="8" xfId="141" applyNumberFormat="1" applyFont="1" applyBorder="1" applyAlignment="1">
      <alignment horizontal="center" vertical="center" wrapText="1"/>
    </xf>
    <xf numFmtId="0" fontId="0" fillId="0" borderId="0" xfId="0" applyBorder="1"/>
    <xf numFmtId="0" fontId="2" fillId="0" borderId="0" xfId="141" applyFont="1" applyFill="1"/>
    <xf numFmtId="177" fontId="2" fillId="0" borderId="0" xfId="46" applyNumberFormat="1" applyFont="1" applyFill="1" applyBorder="1" applyAlignment="1"/>
    <xf numFmtId="0" fontId="2" fillId="0" borderId="0" xfId="141" applyFont="1"/>
    <xf numFmtId="177" fontId="2" fillId="0" borderId="0" xfId="46" applyNumberFormat="1" applyFont="1" applyFill="1" applyBorder="1" applyAlignment="1"/>
    <xf numFmtId="0" fontId="2" fillId="0" borderId="0" xfId="141" applyFont="1"/>
    <xf numFmtId="177" fontId="2" fillId="0" borderId="0" xfId="46" applyNumberFormat="1" applyFont="1" applyFill="1" applyBorder="1" applyAlignment="1"/>
    <xf numFmtId="177" fontId="2" fillId="0" borderId="0" xfId="46" applyNumberFormat="1" applyFont="1" applyFill="1" applyBorder="1" applyAlignment="1"/>
    <xf numFmtId="177" fontId="2" fillId="0" borderId="0" xfId="46" applyNumberFormat="1" applyFont="1" applyFill="1" applyBorder="1" applyAlignment="1"/>
    <xf numFmtId="177" fontId="2" fillId="0" borderId="0" xfId="46" applyNumberFormat="1" applyFont="1" applyFill="1" applyBorder="1" applyAlignment="1"/>
    <xf numFmtId="177" fontId="2" fillId="0" borderId="0" xfId="46" applyNumberFormat="1" applyFont="1" applyFill="1" applyBorder="1" applyAlignment="1"/>
    <xf numFmtId="261" fontId="41" fillId="0" borderId="5" xfId="2" applyNumberFormat="1" applyFont="1" applyBorder="1">
      <alignment horizontal="right" vertical="center"/>
    </xf>
    <xf numFmtId="261" fontId="41" fillId="0" borderId="5" xfId="2" applyNumberFormat="1" applyFont="1" applyFill="1" applyBorder="1">
      <alignment horizontal="right" vertical="center"/>
    </xf>
    <xf numFmtId="261" fontId="41" fillId="0" borderId="14" xfId="2" applyNumberFormat="1" applyFont="1" applyBorder="1">
      <alignment horizontal="right" vertical="center"/>
    </xf>
    <xf numFmtId="261" fontId="41" fillId="0" borderId="17" xfId="2" applyNumberFormat="1" applyFont="1" applyBorder="1">
      <alignment horizontal="right" vertical="center"/>
    </xf>
    <xf numFmtId="261" fontId="41" fillId="0" borderId="3" xfId="2" applyNumberFormat="1" applyFont="1" applyBorder="1">
      <alignment horizontal="right" vertical="center"/>
    </xf>
    <xf numFmtId="261" fontId="41" fillId="0" borderId="17" xfId="2" applyNumberFormat="1" applyFont="1" applyFill="1" applyBorder="1">
      <alignment horizontal="right" vertical="center"/>
    </xf>
    <xf numFmtId="261" fontId="60" fillId="0" borderId="3" xfId="2" applyNumberFormat="1" applyFont="1" applyFill="1" applyBorder="1">
      <alignment horizontal="right" vertical="center"/>
    </xf>
    <xf numFmtId="261" fontId="41" fillId="0" borderId="3" xfId="2" applyNumberFormat="1" applyFont="1" applyFill="1" applyBorder="1">
      <alignment horizontal="right" vertical="center"/>
    </xf>
    <xf numFmtId="0" fontId="164" fillId="0" borderId="0" xfId="75" applyFont="1" applyAlignment="1">
      <alignment vertical="center" wrapText="1"/>
    </xf>
    <xf numFmtId="262" fontId="164" fillId="0" borderId="0" xfId="75" applyNumberFormat="1" applyFont="1" applyAlignment="1">
      <alignment vertical="center" wrapText="1"/>
    </xf>
    <xf numFmtId="0" fontId="51" fillId="29" borderId="11" xfId="3" applyFont="1" applyFill="1" applyBorder="1" applyAlignment="1">
      <alignment horizontal="center" vertical="center" wrapText="1"/>
    </xf>
    <xf numFmtId="0" fontId="51" fillId="29" borderId="4" xfId="3" applyFont="1" applyFill="1" applyBorder="1" applyAlignment="1">
      <alignment horizontal="center" vertical="center" wrapText="1"/>
    </xf>
    <xf numFmtId="0" fontId="51" fillId="29" borderId="3" xfId="3" applyFont="1" applyFill="1" applyBorder="1" applyAlignment="1">
      <alignment horizontal="center" vertical="center" wrapText="1"/>
    </xf>
    <xf numFmtId="0" fontId="51" fillId="29" borderId="10" xfId="3" applyFont="1" applyFill="1" applyBorder="1" applyAlignment="1">
      <alignment horizontal="center" vertical="center" wrapText="1"/>
    </xf>
    <xf numFmtId="0" fontId="6" fillId="29" borderId="11" xfId="3" applyFont="1" applyFill="1" applyBorder="1" applyAlignment="1"/>
    <xf numFmtId="0" fontId="6" fillId="29" borderId="0" xfId="3" applyFont="1" applyFill="1" applyBorder="1" applyAlignment="1">
      <alignment horizontal="center"/>
    </xf>
    <xf numFmtId="198" fontId="13" fillId="29" borderId="13" xfId="180" applyNumberFormat="1" applyFont="1" applyFill="1" applyBorder="1" applyAlignment="1">
      <alignment vertical="center"/>
    </xf>
    <xf numFmtId="0" fontId="6" fillId="29" borderId="6" xfId="3" applyFont="1" applyFill="1" applyBorder="1" applyAlignment="1"/>
    <xf numFmtId="0" fontId="109" fillId="29" borderId="6" xfId="3" applyFont="1" applyFill="1" applyBorder="1" applyAlignment="1"/>
    <xf numFmtId="0" fontId="109" fillId="29" borderId="0" xfId="3" applyFont="1" applyFill="1" applyBorder="1" applyAlignment="1">
      <alignment horizontal="center"/>
    </xf>
    <xf numFmtId="0" fontId="109" fillId="29" borderId="9" xfId="3" applyFont="1" applyFill="1" applyBorder="1" applyAlignment="1">
      <alignment horizontal="center"/>
    </xf>
    <xf numFmtId="198" fontId="13" fillId="29" borderId="17" xfId="180" applyNumberFormat="1" applyFont="1" applyFill="1" applyBorder="1" applyAlignment="1"/>
    <xf numFmtId="0" fontId="6" fillId="29" borderId="7" xfId="3" applyFont="1" applyFill="1" applyBorder="1" applyAlignment="1"/>
    <xf numFmtId="0" fontId="6" fillId="29" borderId="9" xfId="3" applyFont="1" applyFill="1" applyBorder="1" applyAlignment="1">
      <alignment horizontal="center"/>
    </xf>
    <xf numFmtId="198" fontId="13" fillId="29" borderId="8" xfId="180" applyNumberFormat="1" applyFont="1" applyFill="1" applyBorder="1" applyAlignment="1">
      <alignment vertical="center"/>
    </xf>
    <xf numFmtId="197" fontId="13" fillId="29" borderId="8" xfId="180" applyNumberFormat="1" applyFont="1" applyFill="1" applyBorder="1"/>
    <xf numFmtId="197" fontId="8" fillId="29" borderId="7" xfId="180" applyNumberFormat="1" applyFont="1" applyFill="1" applyBorder="1"/>
    <xf numFmtId="0" fontId="51" fillId="29" borderId="13" xfId="3" applyFont="1" applyFill="1" applyBorder="1" applyAlignment="1">
      <alignment horizontal="center" vertical="center" wrapText="1"/>
    </xf>
    <xf numFmtId="198" fontId="13" fillId="29" borderId="0" xfId="180" applyNumberFormat="1" applyFont="1" applyFill="1" applyBorder="1" applyAlignment="1">
      <alignment vertical="center"/>
    </xf>
    <xf numFmtId="198" fontId="13" fillId="29" borderId="1" xfId="180" applyNumberFormat="1" applyFont="1" applyFill="1" applyBorder="1" applyAlignment="1">
      <alignment vertical="center"/>
    </xf>
    <xf numFmtId="198" fontId="13" fillId="29" borderId="9" xfId="180" applyNumberFormat="1" applyFont="1" applyFill="1" applyBorder="1" applyAlignment="1">
      <alignment vertical="center"/>
    </xf>
    <xf numFmtId="197" fontId="13" fillId="29" borderId="7" xfId="180" applyNumberFormat="1" applyFont="1" applyFill="1" applyBorder="1"/>
    <xf numFmtId="0" fontId="109" fillId="29" borderId="12" xfId="3" applyFont="1" applyFill="1" applyBorder="1" applyAlignment="1">
      <alignment horizontal="center"/>
    </xf>
    <xf numFmtId="0" fontId="109" fillId="29" borderId="17" xfId="3" applyFont="1" applyFill="1" applyBorder="1" applyAlignment="1">
      <alignment horizontal="center"/>
    </xf>
    <xf numFmtId="197" fontId="8" fillId="29" borderId="17" xfId="180" applyNumberFormat="1" applyFont="1" applyFill="1" applyBorder="1"/>
    <xf numFmtId="0" fontId="11" fillId="29" borderId="0" xfId="1" applyFont="1" applyFill="1" applyAlignment="1"/>
    <xf numFmtId="0" fontId="33" fillId="29" borderId="0" xfId="3" applyFont="1" applyFill="1" applyBorder="1" applyAlignment="1">
      <alignment wrapText="1"/>
    </xf>
    <xf numFmtId="0" fontId="13" fillId="29" borderId="0" xfId="3" applyFill="1" applyAlignment="1"/>
    <xf numFmtId="0" fontId="33" fillId="29" borderId="9" xfId="3" applyFont="1" applyFill="1" applyBorder="1" applyAlignment="1">
      <alignment wrapText="1"/>
    </xf>
    <xf numFmtId="0" fontId="13" fillId="29" borderId="0" xfId="3" applyFill="1" applyBorder="1" applyAlignment="1"/>
    <xf numFmtId="0" fontId="109" fillId="29" borderId="1" xfId="3" applyFont="1" applyFill="1" applyBorder="1" applyAlignment="1"/>
    <xf numFmtId="198" fontId="6" fillId="29" borderId="0" xfId="177" applyNumberFormat="1" applyFont="1" applyFill="1" applyBorder="1" applyAlignment="1"/>
    <xf numFmtId="197" fontId="6" fillId="29" borderId="0" xfId="3" applyNumberFormat="1" applyFont="1" applyFill="1" applyBorder="1" applyAlignment="1"/>
    <xf numFmtId="0" fontId="13" fillId="29" borderId="0" xfId="84" applyFont="1" applyFill="1" applyBorder="1" applyAlignment="1">
      <alignment horizontal="left"/>
    </xf>
    <xf numFmtId="0" fontId="6" fillId="29" borderId="0" xfId="3" applyFont="1" applyFill="1" applyBorder="1" applyAlignment="1"/>
    <xf numFmtId="197" fontId="125" fillId="29" borderId="8" xfId="180" applyNumberFormat="1" applyFont="1" applyFill="1" applyBorder="1" applyAlignment="1" applyProtection="1">
      <alignment vertical="center"/>
    </xf>
    <xf numFmtId="0" fontId="6" fillId="29" borderId="1" xfId="3" applyFont="1" applyFill="1" applyBorder="1" applyAlignment="1">
      <alignment horizontal="center"/>
    </xf>
    <xf numFmtId="196" fontId="6" fillId="29" borderId="1" xfId="3" applyNumberFormat="1" applyFont="1" applyFill="1" applyBorder="1" applyAlignment="1"/>
    <xf numFmtId="0" fontId="6" fillId="29" borderId="1" xfId="3" applyFont="1" applyFill="1" applyBorder="1" applyAlignment="1"/>
    <xf numFmtId="0" fontId="6" fillId="29" borderId="0" xfId="3" applyFont="1" applyFill="1" applyAlignment="1"/>
    <xf numFmtId="0" fontId="110" fillId="29" borderId="0" xfId="3" applyFont="1" applyFill="1" applyAlignment="1"/>
    <xf numFmtId="0" fontId="6" fillId="29" borderId="0" xfId="3" applyFont="1" applyFill="1" applyAlignment="1">
      <alignment horizontal="center"/>
    </xf>
    <xf numFmtId="2" fontId="13" fillId="29" borderId="0" xfId="180" applyNumberFormat="1" applyFont="1" applyFill="1"/>
    <xf numFmtId="0" fontId="13" fillId="29" borderId="0" xfId="235" applyFill="1"/>
    <xf numFmtId="2" fontId="13" fillId="29" borderId="0" xfId="627" applyNumberFormat="1" applyFont="1" applyFill="1" applyAlignment="1">
      <alignment horizontal="right"/>
    </xf>
    <xf numFmtId="1" fontId="13" fillId="0" borderId="0" xfId="3" applyNumberFormat="1" applyAlignment="1"/>
    <xf numFmtId="261" fontId="69" fillId="0" borderId="14" xfId="2" applyNumberFormat="1" applyFont="1" applyFill="1" applyBorder="1">
      <alignment horizontal="right" vertical="center"/>
    </xf>
    <xf numFmtId="261" fontId="69" fillId="0" borderId="0" xfId="2" applyNumberFormat="1" applyFont="1" applyFill="1" applyBorder="1">
      <alignment horizontal="right" vertical="center"/>
    </xf>
    <xf numFmtId="261" fontId="69" fillId="0" borderId="13" xfId="2" applyNumberFormat="1" applyFont="1" applyFill="1" applyBorder="1">
      <alignment horizontal="right" vertical="center"/>
    </xf>
    <xf numFmtId="261" fontId="69" fillId="0" borderId="6" xfId="2" applyNumberFormat="1" applyFont="1" applyFill="1" applyBorder="1">
      <alignment horizontal="right" vertical="center"/>
    </xf>
    <xf numFmtId="261" fontId="69" fillId="0" borderId="1" xfId="2" applyNumberFormat="1" applyFont="1" applyFill="1" applyBorder="1">
      <alignment horizontal="right" vertical="center"/>
    </xf>
    <xf numFmtId="261" fontId="69" fillId="0" borderId="17" xfId="2" applyNumberFormat="1" applyFont="1" applyFill="1" applyBorder="1">
      <alignment horizontal="right" vertical="center"/>
    </xf>
    <xf numFmtId="261" fontId="69" fillId="0" borderId="10" xfId="2" applyNumberFormat="1" applyFont="1" applyFill="1" applyBorder="1">
      <alignment horizontal="right" vertical="center"/>
    </xf>
    <xf numFmtId="261" fontId="69" fillId="0" borderId="2" xfId="2" applyNumberFormat="1" applyFont="1" applyFill="1" applyBorder="1">
      <alignment horizontal="right" vertical="center"/>
    </xf>
    <xf numFmtId="261" fontId="69" fillId="0" borderId="3" xfId="2" applyNumberFormat="1" applyFont="1" applyFill="1" applyBorder="1">
      <alignment horizontal="right" vertical="center"/>
    </xf>
    <xf numFmtId="261" fontId="69" fillId="0" borderId="4" xfId="2" applyNumberFormat="1" applyFont="1" applyFill="1" applyBorder="1">
      <alignment horizontal="right" vertical="center"/>
    </xf>
    <xf numFmtId="261" fontId="70" fillId="0" borderId="2" xfId="2" applyNumberFormat="1" applyFont="1" applyFill="1" applyBorder="1">
      <alignment horizontal="right" vertical="center"/>
    </xf>
    <xf numFmtId="261" fontId="70" fillId="0" borderId="1" xfId="2" applyNumberFormat="1" applyFont="1" applyFill="1" applyBorder="1">
      <alignment horizontal="right" vertical="center"/>
    </xf>
    <xf numFmtId="261" fontId="70" fillId="0" borderId="3" xfId="2" applyNumberFormat="1" applyFont="1" applyFill="1" applyBorder="1">
      <alignment horizontal="right" vertical="center"/>
    </xf>
    <xf numFmtId="261" fontId="70" fillId="0" borderId="10" xfId="2" applyNumberFormat="1" applyFont="1" applyFill="1" applyBorder="1">
      <alignment horizontal="right" vertical="center"/>
    </xf>
    <xf numFmtId="261" fontId="70" fillId="0" borderId="4" xfId="2" applyNumberFormat="1" applyFont="1" applyFill="1" applyBorder="1">
      <alignment horizontal="right" vertical="center"/>
    </xf>
    <xf numFmtId="261" fontId="69" fillId="0" borderId="5" xfId="2" applyNumberFormat="1" applyFont="1" applyFill="1" applyBorder="1">
      <alignment horizontal="right" vertical="center"/>
    </xf>
    <xf numFmtId="261" fontId="69" fillId="0" borderId="12" xfId="2" applyNumberFormat="1" applyFont="1" applyFill="1" applyBorder="1">
      <alignment horizontal="right" vertical="center"/>
    </xf>
    <xf numFmtId="261" fontId="69" fillId="0" borderId="8" xfId="2" applyNumberFormat="1" applyFont="1" applyFill="1" applyBorder="1">
      <alignment horizontal="right" vertical="center"/>
    </xf>
    <xf numFmtId="261" fontId="41" fillId="0" borderId="13" xfId="2" applyNumberFormat="1" applyFont="1" applyFill="1" applyBorder="1">
      <alignment horizontal="right" vertical="center"/>
    </xf>
    <xf numFmtId="261" fontId="60" fillId="0" borderId="14" xfId="2" applyNumberFormat="1" applyFont="1" applyFill="1" applyBorder="1">
      <alignment horizontal="right" vertical="center"/>
    </xf>
    <xf numFmtId="261" fontId="41" fillId="0" borderId="14" xfId="2" applyNumberFormat="1" applyFont="1" applyFill="1" applyBorder="1">
      <alignment horizontal="right" vertical="center"/>
    </xf>
    <xf numFmtId="200" fontId="6" fillId="0" borderId="6" xfId="1" applyNumberFormat="1" applyFont="1" applyFill="1" applyBorder="1" applyAlignment="1"/>
    <xf numFmtId="187" fontId="54" fillId="0" borderId="0" xfId="1" applyNumberFormat="1" applyFont="1" applyFill="1" applyBorder="1" applyAlignment="1">
      <alignment horizontal="right"/>
    </xf>
    <xf numFmtId="187" fontId="6" fillId="0" borderId="0" xfId="1" applyNumberFormat="1" applyFont="1" applyFill="1" applyBorder="1" applyAlignment="1"/>
    <xf numFmtId="199" fontId="6" fillId="0" borderId="6" xfId="85" applyNumberFormat="1" applyFont="1" applyFill="1" applyBorder="1" applyAlignment="1">
      <alignment horizontal="center"/>
    </xf>
    <xf numFmtId="187" fontId="6" fillId="0" borderId="5" xfId="1" applyNumberFormat="1" applyFont="1" applyFill="1" applyBorder="1" applyAlignment="1"/>
    <xf numFmtId="187" fontId="6" fillId="0" borderId="0" xfId="1" applyNumberFormat="1" applyFont="1" applyFill="1" applyBorder="1" applyAlignment="1"/>
    <xf numFmtId="0" fontId="6" fillId="0" borderId="6" xfId="3" applyFont="1" applyFill="1" applyBorder="1" applyAlignment="1">
      <alignment horizontal="center"/>
    </xf>
    <xf numFmtId="0" fontId="13" fillId="0" borderId="0" xfId="3" applyFill="1" applyAlignment="1"/>
    <xf numFmtId="187" fontId="6" fillId="0" borderId="0" xfId="1" applyNumberFormat="1" applyFont="1" applyFill="1" applyBorder="1" applyAlignment="1"/>
    <xf numFmtId="0" fontId="0" fillId="0" borderId="0" xfId="0"/>
    <xf numFmtId="187" fontId="6" fillId="0" borderId="0" xfId="1" applyNumberFormat="1" applyFont="1" applyFill="1" applyBorder="1" applyAlignment="1"/>
    <xf numFmtId="0" fontId="30" fillId="0" borderId="0" xfId="50" applyAlignment="1"/>
    <xf numFmtId="187"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7" fontId="54" fillId="0" borderId="0" xfId="1" applyNumberFormat="1" applyFont="1" applyFill="1" applyBorder="1" applyAlignment="1"/>
    <xf numFmtId="187" fontId="6" fillId="0" borderId="0" xfId="1" applyNumberFormat="1" applyFont="1" applyFill="1" applyBorder="1" applyAlignment="1"/>
    <xf numFmtId="0" fontId="30" fillId="0" borderId="0" xfId="50" applyAlignment="1"/>
    <xf numFmtId="187"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7" fontId="6" fillId="0" borderId="5" xfId="1" applyNumberFormat="1" applyFont="1" applyFill="1" applyBorder="1" applyAlignment="1"/>
    <xf numFmtId="187" fontId="6" fillId="0" borderId="0" xfId="1" quotePrefix="1" applyNumberFormat="1" applyFont="1" applyFill="1" applyBorder="1" applyAlignment="1">
      <alignment horizontal="right"/>
    </xf>
    <xf numFmtId="182" fontId="6" fillId="0" borderId="0" xfId="46" applyNumberFormat="1" applyFont="1" applyFill="1" applyBorder="1" applyAlignment="1">
      <alignment horizontal="right"/>
    </xf>
    <xf numFmtId="187" fontId="5" fillId="0" borderId="1" xfId="1" applyNumberFormat="1" applyFont="1" applyFill="1" applyBorder="1" applyAlignment="1"/>
    <xf numFmtId="0" fontId="1" fillId="0" borderId="0" xfId="1" applyFill="1" applyAlignment="1"/>
    <xf numFmtId="0" fontId="0" fillId="0" borderId="0" xfId="0" applyAlignment="1"/>
    <xf numFmtId="187" fontId="6" fillId="0" borderId="0" xfId="1" applyNumberFormat="1" applyFont="1" applyFill="1" applyBorder="1" applyAlignment="1"/>
    <xf numFmtId="187" fontId="26" fillId="0" borderId="0" xfId="46" applyNumberFormat="1" applyFill="1" applyAlignment="1"/>
    <xf numFmtId="199" fontId="6" fillId="0" borderId="6" xfId="85" applyNumberFormat="1" applyFont="1" applyFill="1" applyBorder="1" applyAlignment="1">
      <alignment horizontal="center"/>
    </xf>
    <xf numFmtId="187" fontId="6" fillId="0" borderId="5" xfId="1" applyNumberFormat="1" applyFont="1" applyFill="1" applyBorder="1" applyAlignment="1"/>
    <xf numFmtId="0" fontId="26" fillId="0" borderId="0" xfId="46" applyFill="1" applyAlignment="1"/>
    <xf numFmtId="0" fontId="0" fillId="0" borderId="0" xfId="0" applyAlignment="1"/>
    <xf numFmtId="199" fontId="6" fillId="0" borderId="0" xfId="85" applyNumberFormat="1" applyFont="1" applyFill="1" applyBorder="1" applyAlignment="1">
      <alignment horizontal="center"/>
    </xf>
    <xf numFmtId="187" fontId="6" fillId="0" borderId="0" xfId="1" applyNumberFormat="1" applyFont="1" applyFill="1" applyBorder="1" applyAlignment="1"/>
    <xf numFmtId="182" fontId="6" fillId="0" borderId="0" xfId="46" applyNumberFormat="1" applyFont="1" applyFill="1" applyBorder="1" applyAlignment="1"/>
    <xf numFmtId="187" fontId="26" fillId="0" borderId="0" xfId="46" applyNumberFormat="1" applyFill="1" applyAlignment="1"/>
    <xf numFmtId="187" fontId="6" fillId="0" borderId="1" xfId="1" applyNumberFormat="1" applyFont="1" applyFill="1" applyBorder="1" applyAlignment="1"/>
    <xf numFmtId="187" fontId="5" fillId="0" borderId="0" xfId="1" applyNumberFormat="1" applyFont="1" applyFill="1" applyBorder="1" applyAlignment="1">
      <alignment horizontal="right"/>
    </xf>
    <xf numFmtId="187"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7" fontId="6" fillId="0" borderId="5" xfId="1" applyNumberFormat="1" applyFont="1" applyFill="1" applyBorder="1" applyAlignment="1"/>
    <xf numFmtId="182" fontId="6" fillId="0" borderId="0" xfId="1" applyNumberFormat="1" applyFont="1" applyFill="1" applyBorder="1" applyAlignment="1"/>
    <xf numFmtId="187" fontId="5" fillId="0" borderId="0" xfId="1" applyNumberFormat="1" applyFont="1" applyFill="1" applyBorder="1" applyAlignment="1"/>
    <xf numFmtId="0" fontId="15" fillId="0" borderId="0" xfId="46" applyFont="1" applyFill="1" applyAlignment="1"/>
    <xf numFmtId="187" fontId="6" fillId="0" borderId="0" xfId="46" applyNumberFormat="1" applyFont="1" applyFill="1" applyBorder="1" applyAlignment="1">
      <alignment horizontal="right"/>
    </xf>
    <xf numFmtId="182" fontId="5" fillId="0" borderId="0" xfId="1" applyNumberFormat="1" applyFont="1" applyFill="1" applyBorder="1" applyAlignment="1"/>
    <xf numFmtId="187" fontId="54" fillId="0" borderId="5" xfId="1" applyNumberFormat="1" applyFont="1" applyFill="1" applyBorder="1" applyAlignment="1"/>
    <xf numFmtId="187" fontId="54" fillId="0" borderId="0" xfId="1" applyNumberFormat="1" applyFont="1" applyFill="1" applyBorder="1" applyAlignment="1"/>
    <xf numFmtId="3" fontId="6" fillId="0" borderId="0" xfId="141" applyNumberFormat="1" applyFont="1"/>
    <xf numFmtId="3" fontId="6" fillId="0" borderId="0" xfId="141" applyNumberFormat="1" applyFont="1" applyFill="1" applyBorder="1"/>
    <xf numFmtId="258" fontId="6" fillId="0" borderId="0" xfId="141" applyNumberFormat="1" applyFont="1" applyFill="1" applyBorder="1"/>
    <xf numFmtId="0" fontId="6" fillId="0" borderId="0" xfId="141" applyFont="1" applyFill="1" applyBorder="1"/>
    <xf numFmtId="0" fontId="6" fillId="0" borderId="0" xfId="141" applyFont="1" applyFill="1"/>
    <xf numFmtId="258" fontId="6" fillId="0" borderId="6" xfId="141" applyNumberFormat="1" applyFont="1" applyFill="1" applyBorder="1"/>
    <xf numFmtId="3" fontId="6" fillId="0" borderId="0" xfId="141" applyNumberFormat="1" applyFont="1" applyFill="1" applyBorder="1" applyAlignment="1">
      <alignment horizontal="right"/>
    </xf>
    <xf numFmtId="169" fontId="6" fillId="0" borderId="1" xfId="1" applyNumberFormat="1" applyFont="1" applyFill="1" applyBorder="1" applyAlignment="1"/>
    <xf numFmtId="169" fontId="6" fillId="0" borderId="0" xfId="1" applyNumberFormat="1" applyFont="1" applyFill="1" applyBorder="1" applyAlignment="1"/>
    <xf numFmtId="187" fontId="6" fillId="0" borderId="5" xfId="1" quotePrefix="1" applyNumberFormat="1" applyFont="1" applyFill="1" applyBorder="1" applyAlignment="1"/>
    <xf numFmtId="187" fontId="5" fillId="0" borderId="5" xfId="1" applyNumberFormat="1" applyFont="1" applyFill="1" applyBorder="1" applyAlignment="1"/>
    <xf numFmtId="169" fontId="5" fillId="0" borderId="0" xfId="1" applyNumberFormat="1" applyFont="1" applyFill="1" applyBorder="1" applyAlignment="1"/>
    <xf numFmtId="187" fontId="5" fillId="0" borderId="14" xfId="1" applyNumberFormat="1" applyFont="1" applyFill="1" applyBorder="1" applyAlignment="1"/>
    <xf numFmtId="200" fontId="5" fillId="0" borderId="0" xfId="1" applyNumberFormat="1" applyFont="1" applyFill="1" applyBorder="1" applyAlignment="1">
      <alignment horizontal="right"/>
    </xf>
    <xf numFmtId="200" fontId="6" fillId="0" borderId="0" xfId="1" applyNumberFormat="1" applyFont="1" applyFill="1" applyBorder="1" applyAlignment="1">
      <alignment horizontal="right"/>
    </xf>
    <xf numFmtId="187" fontId="6" fillId="0" borderId="0" xfId="1" applyNumberFormat="1" applyFont="1" applyFill="1" applyBorder="1" applyAlignment="1"/>
    <xf numFmtId="200" fontId="6" fillId="0" borderId="0" xfId="1" applyNumberFormat="1" applyFont="1" applyFill="1" applyBorder="1" applyAlignment="1"/>
    <xf numFmtId="0" fontId="13" fillId="0" borderId="0" xfId="0" applyFont="1" applyAlignment="1">
      <alignment horizontal="left" vertical="center"/>
    </xf>
    <xf numFmtId="0" fontId="69" fillId="0" borderId="0" xfId="0" applyFont="1" applyAlignment="1">
      <alignment horizontal="left" vertical="center" wrapText="1"/>
    </xf>
    <xf numFmtId="187" fontId="5" fillId="0" borderId="1" xfId="1" applyNumberFormat="1" applyFont="1" applyFill="1" applyBorder="1" applyAlignment="1">
      <alignment horizontal="right"/>
    </xf>
    <xf numFmtId="187" fontId="6" fillId="0" borderId="14" xfId="1" applyNumberFormat="1" applyFont="1" applyFill="1" applyBorder="1" applyAlignment="1"/>
    <xf numFmtId="187" fontId="6" fillId="0" borderId="5" xfId="1" applyNumberFormat="1" applyFont="1" applyFill="1" applyBorder="1" applyAlignment="1"/>
    <xf numFmtId="200" fontId="5" fillId="0" borderId="0" xfId="1" applyNumberFormat="1" applyFont="1" applyFill="1" applyBorder="1" applyAlignment="1"/>
    <xf numFmtId="259" fontId="13" fillId="0" borderId="0" xfId="3" applyNumberFormat="1" applyFill="1" applyAlignment="1"/>
    <xf numFmtId="3" fontId="30" fillId="0" borderId="0" xfId="50" applyNumberFormat="1" applyAlignment="1"/>
    <xf numFmtId="263" fontId="6" fillId="0" borderId="0" xfId="1" applyNumberFormat="1" applyFont="1" applyFill="1" applyBorder="1" applyAlignment="1"/>
    <xf numFmtId="171" fontId="30" fillId="0" borderId="0" xfId="50" applyNumberFormat="1" applyAlignment="1"/>
    <xf numFmtId="264" fontId="30" fillId="0" borderId="0" xfId="833" applyNumberFormat="1" applyFont="1" applyAlignment="1"/>
    <xf numFmtId="0" fontId="165" fillId="0" borderId="0" xfId="551" applyFont="1" applyAlignment="1">
      <alignment horizontal="left"/>
    </xf>
    <xf numFmtId="0" fontId="69" fillId="0" borderId="0" xfId="551" applyFont="1"/>
    <xf numFmtId="0" fontId="166" fillId="0" borderId="0" xfId="551" applyFont="1"/>
    <xf numFmtId="0" fontId="83" fillId="0" borderId="0" xfId="834">
      <alignment horizontal="left"/>
      <protection locked="0"/>
    </xf>
    <xf numFmtId="0" fontId="13" fillId="0" borderId="0" xfId="551"/>
    <xf numFmtId="49" fontId="69" fillId="0" borderId="51" xfId="551" applyNumberFormat="1" applyFont="1" applyBorder="1" applyAlignment="1">
      <alignment horizontal="center" vertical="center" wrapText="1"/>
    </xf>
    <xf numFmtId="49" fontId="69" fillId="0" borderId="52" xfId="551" applyNumberFormat="1" applyFont="1" applyBorder="1" applyAlignment="1">
      <alignment horizontal="center" vertical="center" wrapText="1"/>
    </xf>
    <xf numFmtId="1" fontId="69" fillId="0" borderId="0" xfId="551" applyNumberFormat="1" applyFont="1" applyBorder="1" applyAlignment="1">
      <alignment horizontal="center"/>
    </xf>
    <xf numFmtId="265" fontId="69" fillId="0" borderId="0" xfId="551" applyNumberFormat="1" applyFont="1" applyAlignment="1">
      <alignment horizontal="right"/>
    </xf>
    <xf numFmtId="1" fontId="69" fillId="0" borderId="53" xfId="551" applyNumberFormat="1" applyFont="1" applyBorder="1" applyAlignment="1">
      <alignment horizontal="center"/>
    </xf>
    <xf numFmtId="2" fontId="167" fillId="0" borderId="0" xfId="835" applyNumberFormat="1" applyFont="1" applyAlignment="1" applyProtection="1">
      <alignment vertical="center"/>
      <protection locked="0"/>
    </xf>
    <xf numFmtId="2" fontId="168" fillId="0" borderId="0" xfId="835" applyNumberFormat="1" applyFont="1" applyAlignment="1" applyProtection="1">
      <alignment vertical="center"/>
      <protection locked="0"/>
    </xf>
    <xf numFmtId="0" fontId="169" fillId="0" borderId="0" xfId="219" applyFont="1"/>
    <xf numFmtId="0" fontId="14" fillId="0" borderId="0" xfId="835" applyFont="1" applyAlignment="1">
      <alignment horizontal="center"/>
    </xf>
    <xf numFmtId="0" fontId="14" fillId="0" borderId="0" xfId="835" applyFont="1"/>
    <xf numFmtId="2" fontId="171" fillId="0" borderId="0" xfId="835" applyNumberFormat="1" applyFont="1" applyAlignment="1" applyProtection="1">
      <alignment vertical="center"/>
      <protection locked="0"/>
    </xf>
    <xf numFmtId="2" fontId="171" fillId="0" borderId="0" xfId="835" applyNumberFormat="1" applyFont="1" applyAlignment="1">
      <alignment horizontal="center" vertical="center"/>
    </xf>
    <xf numFmtId="2" fontId="171" fillId="0" borderId="0" xfId="835" applyNumberFormat="1" applyFont="1" applyAlignment="1">
      <alignment vertical="center"/>
    </xf>
    <xf numFmtId="0" fontId="14" fillId="0" borderId="54" xfId="835" applyFont="1" applyBorder="1"/>
    <xf numFmtId="2" fontId="155" fillId="0" borderId="0" xfId="835" applyNumberFormat="1" applyFont="1" applyAlignment="1" applyProtection="1">
      <alignment vertical="center"/>
      <protection locked="0"/>
    </xf>
    <xf numFmtId="2" fontId="172" fillId="0" borderId="0" xfId="835" applyNumberFormat="1" applyFont="1" applyAlignment="1" applyProtection="1">
      <alignment vertical="center"/>
      <protection locked="0"/>
    </xf>
    <xf numFmtId="2" fontId="173" fillId="0" borderId="0" xfId="835" applyNumberFormat="1" applyFont="1" applyAlignment="1" applyProtection="1">
      <alignment vertical="center"/>
      <protection locked="0"/>
    </xf>
    <xf numFmtId="2" fontId="155" fillId="0" borderId="0" xfId="835" applyNumberFormat="1" applyFont="1" applyBorder="1" applyAlignment="1" applyProtection="1">
      <alignment vertical="center"/>
      <protection locked="0"/>
    </xf>
    <xf numFmtId="2" fontId="174" fillId="0" borderId="0" xfId="835" applyNumberFormat="1" applyFont="1" applyAlignment="1" applyProtection="1">
      <alignment vertical="center"/>
      <protection locked="0"/>
    </xf>
    <xf numFmtId="2" fontId="167" fillId="0" borderId="0" xfId="835" applyNumberFormat="1" applyFont="1" applyAlignment="1" applyProtection="1">
      <alignment horizontal="center" vertical="center"/>
      <protection locked="0"/>
    </xf>
    <xf numFmtId="0" fontId="13" fillId="0" borderId="1" xfId="141" applyBorder="1" applyAlignment="1">
      <alignment vertical="top" wrapText="1"/>
    </xf>
    <xf numFmtId="0" fontId="13" fillId="0" borderId="0" xfId="141" applyBorder="1" applyAlignment="1">
      <alignment vertical="top" wrapText="1"/>
    </xf>
    <xf numFmtId="0" fontId="51" fillId="0" borderId="0" xfId="141" applyFont="1" applyBorder="1" applyAlignment="1">
      <alignment vertical="top" wrapText="1"/>
    </xf>
    <xf numFmtId="0" fontId="175" fillId="0" borderId="0" xfId="141" applyFont="1" applyBorder="1" applyAlignment="1">
      <alignment vertical="top" wrapText="1"/>
    </xf>
    <xf numFmtId="0" fontId="175" fillId="0" borderId="0" xfId="141" applyNumberFormat="1" applyFont="1" applyBorder="1" applyAlignment="1">
      <alignment horizontal="left" vertical="top" wrapText="1"/>
    </xf>
    <xf numFmtId="269" fontId="175" fillId="0" borderId="0" xfId="141" applyNumberFormat="1" applyFont="1" applyBorder="1" applyAlignment="1">
      <alignment horizontal="left" vertical="top" wrapText="1"/>
    </xf>
    <xf numFmtId="270" fontId="175" fillId="0" borderId="0" xfId="141" applyNumberFormat="1" applyFont="1" applyBorder="1" applyAlignment="1">
      <alignment horizontal="left" vertical="top" wrapText="1"/>
    </xf>
    <xf numFmtId="0" fontId="51" fillId="0" borderId="72" xfId="141" applyFont="1" applyBorder="1" applyAlignment="1">
      <alignment horizontal="right" vertical="top" wrapText="1"/>
    </xf>
    <xf numFmtId="0" fontId="51" fillId="0" borderId="9" xfId="141" applyFont="1" applyBorder="1" applyAlignment="1">
      <alignment horizontal="right" vertical="top" wrapText="1"/>
    </xf>
    <xf numFmtId="0" fontId="51" fillId="0" borderId="0" xfId="141" applyFont="1" applyBorder="1" applyAlignment="1">
      <alignment horizontal="right" vertical="top" wrapText="1"/>
    </xf>
    <xf numFmtId="0" fontId="51" fillId="0" borderId="1" xfId="141" applyFont="1" applyBorder="1" applyAlignment="1">
      <alignment vertical="top" wrapText="1"/>
    </xf>
    <xf numFmtId="0" fontId="13" fillId="0" borderId="0" xfId="141" applyFont="1" applyBorder="1" applyAlignment="1">
      <alignment vertical="top" wrapText="1"/>
    </xf>
    <xf numFmtId="0" fontId="13" fillId="0" borderId="0" xfId="141" applyBorder="1" applyAlignment="1">
      <alignment horizontal="left" vertical="top" wrapText="1" indent="3"/>
    </xf>
    <xf numFmtId="0" fontId="13" fillId="0" borderId="0" xfId="141" applyBorder="1" applyAlignment="1">
      <alignment horizontal="left" vertical="top" wrapText="1" indent="10"/>
    </xf>
    <xf numFmtId="0" fontId="51" fillId="0" borderId="0" xfId="141" applyFont="1" applyBorder="1" applyAlignment="1">
      <alignment horizontal="left" vertical="top" wrapText="1" indent="3"/>
    </xf>
    <xf numFmtId="0" fontId="176" fillId="0" borderId="0" xfId="836" applyFont="1" applyBorder="1" applyAlignment="1" applyProtection="1">
      <alignment vertical="center"/>
    </xf>
    <xf numFmtId="0" fontId="176" fillId="0" borderId="0" xfId="836" applyFont="1" applyBorder="1" applyAlignment="1" applyProtection="1">
      <alignment horizontal="center" vertical="center"/>
    </xf>
    <xf numFmtId="0" fontId="158" fillId="0" borderId="0" xfId="0" applyFont="1" applyFill="1" applyBorder="1" applyAlignment="1">
      <alignment vertical="center"/>
    </xf>
    <xf numFmtId="0" fontId="182" fillId="0" borderId="0" xfId="836" applyFont="1" applyFill="1" applyBorder="1" applyAlignment="1" applyProtection="1">
      <alignment vertical="center"/>
    </xf>
    <xf numFmtId="0" fontId="182" fillId="0" borderId="0" xfId="836" applyFont="1" applyFill="1" applyBorder="1" applyAlignment="1" applyProtection="1">
      <alignment horizontal="center" vertical="center"/>
    </xf>
    <xf numFmtId="0" fontId="4" fillId="0" borderId="6" xfId="46" applyFont="1" applyBorder="1" applyAlignment="1"/>
    <xf numFmtId="0" fontId="184" fillId="0" borderId="0" xfId="3" applyFont="1" applyFill="1" applyAlignment="1"/>
    <xf numFmtId="0" fontId="184" fillId="0" borderId="0" xfId="3" applyFont="1" applyFill="1" applyBorder="1" applyAlignment="1"/>
    <xf numFmtId="0" fontId="13" fillId="0" borderId="0" xfId="3" applyFill="1" applyAlignment="1">
      <alignment vertical="top"/>
    </xf>
    <xf numFmtId="200" fontId="6" fillId="0" borderId="1" xfId="1" applyNumberFormat="1" applyFont="1" applyFill="1" applyBorder="1" applyAlignment="1"/>
    <xf numFmtId="200" fontId="122" fillId="0" borderId="0" xfId="1" applyNumberFormat="1" applyFont="1" applyFill="1" applyBorder="1" applyAlignment="1"/>
    <xf numFmtId="273" fontId="6" fillId="0" borderId="0" xfId="1" applyNumberFormat="1" applyFont="1" applyFill="1" applyBorder="1" applyAlignment="1"/>
    <xf numFmtId="164" fontId="26" fillId="0" borderId="0" xfId="833" applyFont="1" applyAlignment="1"/>
    <xf numFmtId="274" fontId="13" fillId="0" borderId="0" xfId="833" applyNumberFormat="1" applyFont="1" applyFill="1" applyAlignment="1"/>
    <xf numFmtId="275" fontId="0" fillId="0" borderId="0" xfId="0" applyNumberFormat="1"/>
    <xf numFmtId="276" fontId="26" fillId="0" borderId="0" xfId="833" applyNumberFormat="1" applyFont="1" applyAlignment="1"/>
    <xf numFmtId="164" fontId="15" fillId="0" borderId="0" xfId="833" applyFont="1" applyFill="1" applyAlignment="1"/>
    <xf numFmtId="164" fontId="1" fillId="0" borderId="0" xfId="833" applyFont="1" applyFill="1" applyAlignment="1"/>
    <xf numFmtId="276" fontId="12" fillId="0" borderId="0" xfId="833" applyNumberFormat="1" applyFont="1" applyAlignment="1">
      <alignment horizontal="left" vertical="center" wrapText="1"/>
    </xf>
    <xf numFmtId="187" fontId="26" fillId="0" borderId="0" xfId="46" applyNumberFormat="1" applyAlignment="1"/>
    <xf numFmtId="259" fontId="26" fillId="0" borderId="0" xfId="46" applyNumberFormat="1" applyAlignment="1"/>
    <xf numFmtId="187" fontId="30" fillId="67" borderId="0" xfId="50" applyNumberFormat="1" applyFill="1" applyAlignment="1"/>
    <xf numFmtId="187" fontId="6" fillId="0" borderId="0" xfId="1" applyNumberFormat="1" applyFont="1" applyFill="1" applyBorder="1" applyAlignment="1"/>
    <xf numFmtId="187" fontId="6" fillId="0" borderId="0" xfId="1" applyNumberFormat="1" applyFont="1" applyFill="1" applyBorder="1" applyAlignment="1">
      <alignment horizontal="right"/>
    </xf>
    <xf numFmtId="187" fontId="6" fillId="0" borderId="5" xfId="1" applyNumberFormat="1" applyFont="1" applyFill="1" applyBorder="1" applyAlignment="1"/>
    <xf numFmtId="187" fontId="1" fillId="0" borderId="0" xfId="1" applyNumberFormat="1" applyFill="1" applyAlignment="1"/>
    <xf numFmtId="0" fontId="28" fillId="0" borderId="0" xfId="3" applyFont="1" applyFill="1" applyAlignment="1">
      <alignment horizontal="center"/>
    </xf>
    <xf numFmtId="0" fontId="185" fillId="0" borderId="0" xfId="1" applyFont="1" applyFill="1" applyAlignment="1"/>
    <xf numFmtId="164" fontId="13" fillId="0" borderId="0" xfId="833" applyFont="1" applyFill="1" applyAlignment="1"/>
    <xf numFmtId="279" fontId="13" fillId="0" borderId="0" xfId="3" applyNumberFormat="1" applyFill="1" applyAlignment="1"/>
    <xf numFmtId="278" fontId="13" fillId="0" borderId="3" xfId="1" applyNumberFormat="1" applyFont="1" applyFill="1" applyBorder="1" applyAlignment="1"/>
    <xf numFmtId="277" fontId="13" fillId="0" borderId="0" xfId="3" applyNumberFormat="1" applyFill="1" applyAlignment="1"/>
    <xf numFmtId="200" fontId="6" fillId="0" borderId="3" xfId="1" applyNumberFormat="1" applyFont="1" applyFill="1" applyBorder="1" applyAlignment="1"/>
    <xf numFmtId="0" fontId="13" fillId="0" borderId="0" xfId="3" applyFill="1" applyAlignment="1"/>
    <xf numFmtId="187" fontId="6" fillId="0" borderId="0" xfId="1" applyNumberFormat="1" applyFont="1" applyFill="1" applyBorder="1" applyAlignment="1"/>
    <xf numFmtId="187" fontId="26" fillId="0" borderId="0" xfId="46" applyNumberFormat="1" applyFill="1" applyAlignment="1"/>
    <xf numFmtId="187" fontId="6" fillId="0" borderId="0" xfId="1" applyNumberFormat="1" applyFont="1" applyFill="1" applyBorder="1" applyAlignment="1">
      <alignment horizontal="right"/>
    </xf>
    <xf numFmtId="187" fontId="6" fillId="0" borderId="5" xfId="1" applyNumberFormat="1" applyFont="1" applyFill="1" applyBorder="1" applyAlignment="1"/>
    <xf numFmtId="187" fontId="15" fillId="0" borderId="0" xfId="1" applyNumberFormat="1" applyFont="1" applyFill="1" applyAlignment="1"/>
    <xf numFmtId="187" fontId="13" fillId="0" borderId="3" xfId="1" applyNumberFormat="1" applyFont="1" applyFill="1" applyBorder="1" applyAlignment="1"/>
    <xf numFmtId="200" fontId="13" fillId="0" borderId="3" xfId="1" applyNumberFormat="1" applyFont="1" applyFill="1" applyBorder="1" applyAlignment="1"/>
    <xf numFmtId="200" fontId="13" fillId="0" borderId="13" xfId="1" applyNumberFormat="1" applyFont="1" applyFill="1" applyBorder="1" applyAlignment="1"/>
    <xf numFmtId="187" fontId="13" fillId="67" borderId="0" xfId="1" applyNumberFormat="1" applyFont="1" applyFill="1" applyBorder="1" applyAlignment="1"/>
    <xf numFmtId="1" fontId="13" fillId="0" borderId="0" xfId="3" applyNumberFormat="1" applyFill="1" applyAlignment="1"/>
    <xf numFmtId="187" fontId="13" fillId="0" borderId="3" xfId="1" applyNumberFormat="1" applyFont="1" applyFill="1" applyBorder="1" applyAlignment="1">
      <alignment horizontal="center" wrapText="1"/>
    </xf>
    <xf numFmtId="263" fontId="30" fillId="0" borderId="0" xfId="50" applyNumberFormat="1" applyAlignment="1"/>
    <xf numFmtId="276" fontId="6" fillId="0" borderId="0" xfId="833" applyNumberFormat="1" applyFont="1" applyFill="1" applyBorder="1" applyAlignment="1"/>
    <xf numFmtId="280" fontId="41" fillId="3" borderId="0" xfId="2" applyNumberFormat="1" applyFont="1" applyFill="1" applyBorder="1">
      <alignment horizontal="right" vertical="center"/>
    </xf>
    <xf numFmtId="280" fontId="41" fillId="0" borderId="0" xfId="2" applyNumberFormat="1" applyFont="1" applyBorder="1">
      <alignment horizontal="right" vertical="center"/>
    </xf>
    <xf numFmtId="280" fontId="41" fillId="0" borderId="0" xfId="2" applyNumberFormat="1" applyFont="1" applyFill="1" applyBorder="1">
      <alignment horizontal="right" vertical="center"/>
    </xf>
    <xf numFmtId="280" fontId="41" fillId="0" borderId="2" xfId="2" applyNumberFormat="1" applyFont="1" applyBorder="1">
      <alignment horizontal="right" vertical="center"/>
    </xf>
    <xf numFmtId="280" fontId="12" fillId="2" borderId="14" xfId="14" applyNumberFormat="1" applyFont="1" applyBorder="1">
      <alignment horizontal="right" vertical="center"/>
    </xf>
    <xf numFmtId="280" fontId="12" fillId="2" borderId="0" xfId="14" applyNumberFormat="1" applyFont="1" applyBorder="1">
      <alignment horizontal="right" vertical="center"/>
    </xf>
    <xf numFmtId="280" fontId="41" fillId="2" borderId="6" xfId="2" applyNumberFormat="1" applyFont="1" applyFill="1" applyBorder="1">
      <alignment horizontal="right" vertical="center"/>
    </xf>
    <xf numFmtId="280" fontId="12" fillId="2" borderId="0" xfId="14" applyNumberFormat="1" applyFont="1">
      <alignment horizontal="right" vertical="center"/>
    </xf>
    <xf numFmtId="280" fontId="41" fillId="2" borderId="0" xfId="2" applyNumberFormat="1" applyFont="1" applyFill="1" applyBorder="1">
      <alignment horizontal="right" vertical="center"/>
    </xf>
    <xf numFmtId="280" fontId="41" fillId="2" borderId="11" xfId="2" applyNumberFormat="1" applyFont="1" applyFill="1" applyBorder="1">
      <alignment horizontal="right" vertical="center"/>
    </xf>
    <xf numFmtId="280" fontId="41" fillId="0" borderId="11" xfId="2" applyNumberFormat="1" applyFont="1" applyBorder="1">
      <alignment horizontal="right" vertical="center"/>
    </xf>
    <xf numFmtId="280" fontId="41" fillId="4" borderId="5" xfId="2" applyNumberFormat="1" applyFont="1" applyFill="1" applyBorder="1">
      <alignment horizontal="right" vertical="center"/>
    </xf>
    <xf numFmtId="280" fontId="41" fillId="4" borderId="6" xfId="2" applyNumberFormat="1" applyFont="1" applyFill="1" applyBorder="1">
      <alignment horizontal="right" vertical="center"/>
    </xf>
    <xf numFmtId="280" fontId="41" fillId="0" borderId="6" xfId="2" applyNumberFormat="1" applyFont="1" applyBorder="1">
      <alignment horizontal="right" vertical="center"/>
    </xf>
    <xf numFmtId="280" fontId="41" fillId="4" borderId="0" xfId="2" applyNumberFormat="1" applyFont="1" applyFill="1" applyBorder="1">
      <alignment horizontal="right" vertical="center"/>
    </xf>
    <xf numFmtId="280" fontId="41" fillId="0" borderId="6" xfId="2" applyNumberFormat="1" applyFont="1" applyFill="1" applyBorder="1">
      <alignment horizontal="right" vertical="center"/>
    </xf>
    <xf numFmtId="280" fontId="41" fillId="3" borderId="6" xfId="2" applyNumberFormat="1" applyFont="1" applyFill="1" applyBorder="1">
      <alignment horizontal="right" vertical="center"/>
    </xf>
    <xf numFmtId="280" fontId="41" fillId="0" borderId="10" xfId="2" applyNumberFormat="1" applyFont="1" applyBorder="1" applyAlignment="1">
      <alignment vertical="center"/>
    </xf>
    <xf numFmtId="280" fontId="41" fillId="0" borderId="2" xfId="2" applyNumberFormat="1" applyFont="1" applyFill="1" applyBorder="1">
      <alignment horizontal="right" vertical="center"/>
    </xf>
    <xf numFmtId="280" fontId="41" fillId="0" borderId="4" xfId="2" applyNumberFormat="1" applyFont="1" applyBorder="1">
      <alignment horizontal="right" vertical="center"/>
    </xf>
    <xf numFmtId="280" fontId="41" fillId="0" borderId="10" xfId="2" applyNumberFormat="1" applyFont="1" applyBorder="1">
      <alignment horizontal="right" vertical="center"/>
    </xf>
    <xf numFmtId="280" fontId="41" fillId="4" borderId="2" xfId="2" applyNumberFormat="1" applyFont="1" applyFill="1" applyBorder="1">
      <alignment horizontal="right" vertical="center"/>
    </xf>
    <xf numFmtId="280" fontId="41" fillId="2" borderId="4" xfId="2" applyNumberFormat="1" applyFont="1" applyFill="1" applyBorder="1">
      <alignment horizontal="right" vertical="center"/>
    </xf>
    <xf numFmtId="280" fontId="41" fillId="2" borderId="2" xfId="2" applyNumberFormat="1" applyFont="1" applyFill="1" applyBorder="1">
      <alignment horizontal="right" vertical="center"/>
    </xf>
    <xf numFmtId="280" fontId="41" fillId="0" borderId="5" xfId="2" applyNumberFormat="1" applyFont="1" applyFill="1" applyBorder="1">
      <alignment horizontal="right" vertical="center"/>
    </xf>
    <xf numFmtId="280" fontId="41" fillId="0" borderId="5" xfId="2" applyNumberFormat="1" applyFont="1" applyBorder="1">
      <alignment horizontal="right" vertical="center"/>
    </xf>
    <xf numFmtId="280" fontId="41" fillId="2" borderId="7" xfId="2" applyNumberFormat="1" applyFont="1" applyFill="1" applyBorder="1">
      <alignment horizontal="right" vertical="center"/>
    </xf>
    <xf numFmtId="280" fontId="60" fillId="0" borderId="10" xfId="2" applyNumberFormat="1" applyFont="1" applyBorder="1">
      <alignment horizontal="right" vertical="center"/>
    </xf>
    <xf numFmtId="280" fontId="60" fillId="0" borderId="2" xfId="2" applyNumberFormat="1" applyFont="1" applyFill="1" applyBorder="1">
      <alignment horizontal="right" vertical="center"/>
    </xf>
    <xf numFmtId="280" fontId="60" fillId="0" borderId="4" xfId="2" applyNumberFormat="1" applyFont="1" applyBorder="1">
      <alignment horizontal="right" vertical="center"/>
    </xf>
    <xf numFmtId="280" fontId="60" fillId="0" borderId="2" xfId="2" applyNumberFormat="1" applyFont="1" applyBorder="1">
      <alignment horizontal="right" vertical="center"/>
    </xf>
    <xf numFmtId="280" fontId="60" fillId="2" borderId="2" xfId="2" applyNumberFormat="1" applyFont="1" applyFill="1" applyBorder="1">
      <alignment horizontal="right" vertical="center"/>
    </xf>
    <xf numFmtId="280" fontId="41" fillId="3" borderId="5" xfId="2" applyNumberFormat="1" applyFont="1" applyFill="1" applyBorder="1">
      <alignment horizontal="right" vertical="center"/>
    </xf>
    <xf numFmtId="280" fontId="160" fillId="3" borderId="5" xfId="2" applyNumberFormat="1" applyFont="1" applyFill="1" applyBorder="1">
      <alignment horizontal="right" vertical="center"/>
    </xf>
    <xf numFmtId="280" fontId="12" fillId="0" borderId="0" xfId="14" applyNumberFormat="1" applyFont="1" applyFill="1">
      <alignment horizontal="right" vertical="center"/>
    </xf>
    <xf numFmtId="280" fontId="12" fillId="0" borderId="9" xfId="14" applyNumberFormat="1" applyFont="1" applyFill="1" applyBorder="1">
      <alignment horizontal="right" vertical="center"/>
    </xf>
    <xf numFmtId="280" fontId="41" fillId="0" borderId="10" xfId="2" applyNumberFormat="1" applyFont="1" applyFill="1" applyBorder="1">
      <alignment horizontal="right" vertical="center"/>
    </xf>
    <xf numFmtId="280" fontId="12" fillId="0" borderId="2" xfId="14" applyNumberFormat="1" applyFont="1" applyFill="1" applyBorder="1">
      <alignment horizontal="right" vertical="center"/>
    </xf>
    <xf numFmtId="280" fontId="41" fillId="0" borderId="4" xfId="2" applyNumberFormat="1" applyFont="1" applyFill="1" applyBorder="1">
      <alignment horizontal="right" vertical="center"/>
    </xf>
    <xf numFmtId="280" fontId="41" fillId="4" borderId="4" xfId="2" applyNumberFormat="1" applyFont="1" applyFill="1" applyBorder="1">
      <alignment horizontal="right" vertical="center"/>
    </xf>
    <xf numFmtId="280" fontId="12" fillId="2" borderId="10" xfId="17" applyNumberFormat="1" applyFont="1" applyBorder="1">
      <alignment horizontal="right" vertical="center"/>
    </xf>
    <xf numFmtId="280" fontId="12" fillId="2" borderId="2" xfId="14" applyNumberFormat="1" applyFont="1" applyBorder="1">
      <alignment horizontal="right" vertical="center"/>
    </xf>
    <xf numFmtId="280" fontId="41" fillId="2" borderId="10" xfId="2" applyNumberFormat="1" applyFont="1" applyFill="1" applyBorder="1">
      <alignment horizontal="right" vertical="center"/>
    </xf>
    <xf numFmtId="280" fontId="12" fillId="2" borderId="1" xfId="14" applyNumberFormat="1" applyFont="1" applyBorder="1">
      <alignment horizontal="right" vertical="center"/>
    </xf>
    <xf numFmtId="280" fontId="41" fillId="2" borderId="1" xfId="2" applyNumberFormat="1" applyFont="1" applyFill="1" applyBorder="1">
      <alignment horizontal="right" vertical="center"/>
    </xf>
    <xf numFmtId="280" fontId="41" fillId="0" borderId="11" xfId="2" applyNumberFormat="1" applyFont="1" applyFill="1" applyBorder="1">
      <alignment horizontal="right" vertical="center"/>
    </xf>
    <xf numFmtId="280" fontId="41" fillId="0" borderId="1" xfId="2" applyNumberFormat="1" applyFont="1" applyFill="1" applyBorder="1">
      <alignment horizontal="right" vertical="center"/>
    </xf>
    <xf numFmtId="280" fontId="41" fillId="0" borderId="1" xfId="2" applyNumberFormat="1" applyFont="1" applyBorder="1">
      <alignment horizontal="right" vertical="center"/>
    </xf>
    <xf numFmtId="280" fontId="41" fillId="3" borderId="4" xfId="2" applyNumberFormat="1" applyFont="1" applyFill="1" applyBorder="1">
      <alignment horizontal="right" vertical="center"/>
    </xf>
    <xf numFmtId="201" fontId="41" fillId="2" borderId="9" xfId="2" applyNumberFormat="1" applyFont="1" applyFill="1" applyBorder="1">
      <alignment horizontal="right" vertical="center"/>
    </xf>
    <xf numFmtId="201" fontId="41" fillId="0" borderId="2" xfId="2" applyNumberFormat="1" applyFont="1" applyFill="1" applyBorder="1">
      <alignment horizontal="right" vertical="center"/>
    </xf>
    <xf numFmtId="201" fontId="41" fillId="2" borderId="2" xfId="2" applyNumberFormat="1" applyFont="1" applyFill="1" applyBorder="1">
      <alignment horizontal="right" vertical="center"/>
    </xf>
    <xf numFmtId="280" fontId="41" fillId="3" borderId="2" xfId="2" applyNumberFormat="1" applyFont="1" applyFill="1" applyBorder="1">
      <alignment horizontal="right" vertical="center"/>
    </xf>
    <xf numFmtId="280" fontId="12" fillId="2" borderId="2" xfId="17" applyNumberFormat="1" applyFont="1" applyBorder="1">
      <alignment horizontal="right" vertical="center"/>
    </xf>
    <xf numFmtId="280" fontId="12" fillId="2" borderId="4" xfId="14" applyNumberFormat="1" applyFont="1" applyBorder="1">
      <alignment horizontal="right" vertical="center"/>
    </xf>
    <xf numFmtId="280" fontId="41" fillId="2" borderId="9" xfId="2" applyNumberFormat="1" applyFont="1" applyFill="1" applyBorder="1">
      <alignment horizontal="right" vertical="center"/>
    </xf>
    <xf numFmtId="280" fontId="60" fillId="0" borderId="4" xfId="2" applyNumberFormat="1" applyFont="1" applyFill="1" applyBorder="1">
      <alignment horizontal="right" vertical="center"/>
    </xf>
    <xf numFmtId="280" fontId="60" fillId="2" borderId="2" xfId="14" applyNumberFormat="1" applyFont="1" applyBorder="1">
      <alignment horizontal="right" vertical="center"/>
    </xf>
    <xf numFmtId="280" fontId="67" fillId="2" borderId="2" xfId="2" applyNumberFormat="1" applyFont="1" applyFill="1" applyBorder="1">
      <alignment horizontal="right" vertical="center"/>
    </xf>
    <xf numFmtId="280" fontId="41" fillId="4" borderId="10" xfId="2" applyNumberFormat="1" applyFont="1" applyFill="1" applyBorder="1">
      <alignment horizontal="right" vertical="center"/>
    </xf>
    <xf numFmtId="280" fontId="12" fillId="2" borderId="10" xfId="14" applyNumberFormat="1" applyFont="1" applyBorder="1">
      <alignment horizontal="right" vertical="center"/>
    </xf>
    <xf numFmtId="280" fontId="12" fillId="2" borderId="0" xfId="19" applyNumberFormat="1" applyFont="1" applyBorder="1">
      <alignment horizontal="right" vertical="center"/>
    </xf>
    <xf numFmtId="280" fontId="41" fillId="0" borderId="7" xfId="2" applyNumberFormat="1" applyFont="1" applyBorder="1">
      <alignment horizontal="right" vertical="center"/>
    </xf>
    <xf numFmtId="280" fontId="12" fillId="2" borderId="2" xfId="19" applyNumberFormat="1" applyFont="1" applyBorder="1">
      <alignment horizontal="right" vertical="center"/>
    </xf>
    <xf numFmtId="261" fontId="131" fillId="0" borderId="5" xfId="2" applyNumberFormat="1" applyFont="1" applyFill="1" applyBorder="1">
      <alignment horizontal="right" vertical="center"/>
    </xf>
    <xf numFmtId="177" fontId="2" fillId="0" borderId="0" xfId="46" applyNumberFormat="1" applyFont="1" applyFill="1" applyBorder="1" applyAlignment="1">
      <alignment horizontal="left" vertical="top"/>
    </xf>
    <xf numFmtId="177" fontId="186" fillId="0" borderId="0" xfId="46" applyNumberFormat="1" applyFont="1" applyFill="1" applyBorder="1" applyAlignment="1"/>
    <xf numFmtId="0" fontId="186" fillId="0" borderId="0" xfId="3" applyFont="1" applyFill="1" applyBorder="1" applyAlignment="1">
      <alignment horizontal="center"/>
    </xf>
    <xf numFmtId="0" fontId="52" fillId="0" borderId="0" xfId="3" applyFont="1" applyFill="1" applyAlignment="1"/>
    <xf numFmtId="0" fontId="52" fillId="0" borderId="0" xfId="3" applyFont="1" applyFill="1" applyBorder="1" applyAlignment="1"/>
    <xf numFmtId="0" fontId="2" fillId="0" borderId="0" xfId="50" applyFont="1" applyFill="1" applyBorder="1" applyAlignment="1"/>
    <xf numFmtId="280" fontId="60" fillId="0" borderId="10" xfId="2" applyNumberFormat="1" applyFont="1" applyFill="1" applyBorder="1">
      <alignment horizontal="right" vertical="center"/>
    </xf>
    <xf numFmtId="0" fontId="13" fillId="0" borderId="0" xfId="46" applyFont="1" applyFill="1" applyBorder="1" applyAlignment="1"/>
    <xf numFmtId="0" fontId="13" fillId="0" borderId="9" xfId="46" applyFont="1" applyFill="1" applyBorder="1" applyAlignment="1"/>
    <xf numFmtId="187" fontId="6" fillId="0" borderId="11" xfId="1" applyNumberFormat="1" applyFont="1" applyFill="1" applyBorder="1" applyAlignment="1"/>
    <xf numFmtId="187" fontId="6" fillId="0" borderId="6" xfId="1" applyNumberFormat="1" applyFont="1" applyFill="1" applyBorder="1" applyAlignment="1"/>
    <xf numFmtId="164" fontId="13" fillId="0" borderId="11" xfId="3" applyNumberFormat="1" applyFill="1" applyBorder="1" applyAlignment="1"/>
    <xf numFmtId="200" fontId="5" fillId="0" borderId="6" xfId="1" applyNumberFormat="1" applyFont="1" applyFill="1" applyBorder="1" applyAlignment="1"/>
    <xf numFmtId="200" fontId="6" fillId="0" borderId="11" xfId="1" applyNumberFormat="1" applyFont="1" applyFill="1" applyBorder="1" applyAlignment="1"/>
    <xf numFmtId="200" fontId="6" fillId="0" borderId="6" xfId="1" applyNumberFormat="1" applyFont="1" applyFill="1" applyBorder="1" applyAlignment="1">
      <alignment horizontal="right"/>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7" fontId="6" fillId="0" borderId="0" xfId="1" applyNumberFormat="1" applyFont="1" applyFill="1" applyBorder="1" applyAlignment="1"/>
    <xf numFmtId="187" fontId="6" fillId="0" borderId="1" xfId="1" applyNumberFormat="1" applyFont="1" applyFill="1" applyBorder="1" applyAlignment="1"/>
    <xf numFmtId="187" fontId="6" fillId="0" borderId="0" xfId="1" applyNumberFormat="1" applyFont="1" applyFill="1" applyBorder="1" applyAlignment="1"/>
    <xf numFmtId="187" fontId="5" fillId="0" borderId="1" xfId="1" applyNumberFormat="1" applyFont="1" applyFill="1" applyBorder="1" applyAlignment="1"/>
    <xf numFmtId="187" fontId="6" fillId="0" borderId="0" xfId="1" applyNumberFormat="1" applyFont="1" applyFill="1" applyBorder="1" applyAlignment="1"/>
    <xf numFmtId="182" fontId="6" fillId="0" borderId="0" xfId="46" applyNumberFormat="1" applyFont="1" applyFill="1" applyBorder="1" applyAlignment="1">
      <alignment horizontal="right"/>
    </xf>
    <xf numFmtId="187" fontId="5" fillId="0" borderId="1" xfId="1" applyNumberFormat="1" applyFont="1" applyFill="1" applyBorder="1" applyAlignment="1"/>
    <xf numFmtId="0" fontId="1" fillId="0" borderId="0" xfId="1" applyFill="1" applyAlignment="1"/>
    <xf numFmtId="0" fontId="0" fillId="0" borderId="0" xfId="0" applyAlignment="1"/>
    <xf numFmtId="187" fontId="6" fillId="0" borderId="0" xfId="1" applyNumberFormat="1" applyFont="1" applyFill="1" applyBorder="1" applyAlignment="1"/>
    <xf numFmtId="187" fontId="26" fillId="0" borderId="0" xfId="46" applyNumberFormat="1" applyFill="1" applyAlignment="1"/>
    <xf numFmtId="187" fontId="6" fillId="0" borderId="1" xfId="1" applyNumberFormat="1" applyFont="1" applyFill="1" applyBorder="1" applyAlignment="1"/>
    <xf numFmtId="199" fontId="6" fillId="0" borderId="6" xfId="85" applyNumberFormat="1" applyFont="1" applyFill="1" applyBorder="1" applyAlignment="1">
      <alignment horizontal="center"/>
    </xf>
    <xf numFmtId="187" fontId="6" fillId="0" borderId="5" xfId="1" applyNumberFormat="1" applyFont="1" applyFill="1" applyBorder="1" applyAlignment="1"/>
    <xf numFmtId="0" fontId="1" fillId="0" borderId="0" xfId="1" applyFill="1" applyAlignment="1"/>
    <xf numFmtId="187" fontId="6" fillId="0" borderId="0" xfId="1" applyNumberFormat="1" applyFont="1" applyFill="1" applyBorder="1" applyAlignment="1"/>
    <xf numFmtId="187" fontId="26" fillId="0" borderId="0" xfId="46" applyNumberFormat="1" applyFill="1" applyAlignment="1"/>
    <xf numFmtId="187"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187" fontId="5" fillId="0" borderId="1" xfId="1" applyNumberFormat="1" applyFont="1" applyFill="1" applyBorder="1" applyAlignment="1"/>
    <xf numFmtId="188" fontId="6" fillId="0" borderId="0" xfId="1" applyNumberFormat="1" applyFont="1" applyFill="1" applyBorder="1" applyAlignment="1">
      <alignment horizontal="right"/>
    </xf>
    <xf numFmtId="187" fontId="6" fillId="0" borderId="0" xfId="1" applyNumberFormat="1" applyFont="1" applyFill="1" applyBorder="1" applyAlignment="1"/>
    <xf numFmtId="182" fontId="6" fillId="0" borderId="0" xfId="46" applyNumberFormat="1" applyFont="1" applyFill="1" applyBorder="1" applyAlignment="1"/>
    <xf numFmtId="187" fontId="6" fillId="0" borderId="1" xfId="1" applyNumberFormat="1" applyFont="1" applyFill="1" applyBorder="1" applyAlignment="1"/>
    <xf numFmtId="187" fontId="5" fillId="0" borderId="0" xfId="1" applyNumberFormat="1" applyFont="1" applyFill="1" applyBorder="1" applyAlignment="1"/>
    <xf numFmtId="187" fontId="54" fillId="0" borderId="0" xfId="1" applyNumberFormat="1" applyFont="1" applyFill="1" applyBorder="1" applyAlignment="1"/>
    <xf numFmtId="1" fontId="18" fillId="0" borderId="9" xfId="5" applyFont="1" applyBorder="1" applyAlignment="1">
      <alignment horizontal="center" vertical="center"/>
    </xf>
    <xf numFmtId="1" fontId="18" fillId="0" borderId="7" xfId="5" applyFont="1" applyBorder="1" applyAlignment="1">
      <alignment horizontal="center" vertical="center"/>
    </xf>
    <xf numFmtId="261" fontId="69" fillId="0" borderId="11" xfId="2" applyNumberFormat="1" applyFont="1" applyFill="1" applyBorder="1">
      <alignment horizontal="right" vertical="center"/>
    </xf>
    <xf numFmtId="280" fontId="41" fillId="0" borderId="10" xfId="2" applyNumberFormat="1" applyFont="1" applyFill="1" applyBorder="1" applyAlignment="1">
      <alignment vertical="center"/>
    </xf>
    <xf numFmtId="279" fontId="6" fillId="0" borderId="0" xfId="1" applyNumberFormat="1" applyFont="1" applyFill="1" applyBorder="1" applyAlignment="1"/>
    <xf numFmtId="281" fontId="13" fillId="67" borderId="0" xfId="0" applyNumberFormat="1" applyFont="1" applyFill="1" applyAlignment="1">
      <alignment horizontal="left" vertical="center"/>
    </xf>
    <xf numFmtId="282" fontId="13" fillId="0" borderId="0" xfId="2" applyNumberFormat="1" applyFont="1" applyFill="1" applyBorder="1" applyAlignment="1">
      <alignment horizontal="right" vertical="center"/>
    </xf>
    <xf numFmtId="283" fontId="13" fillId="0" borderId="0" xfId="2" applyNumberFormat="1" applyFont="1" applyFill="1" applyBorder="1" applyAlignment="1">
      <alignment horizontal="right" vertical="center"/>
    </xf>
    <xf numFmtId="284" fontId="13" fillId="0" borderId="0" xfId="2" applyNumberFormat="1" applyFont="1" applyFill="1" applyBorder="1" applyAlignment="1">
      <alignment horizontal="right" vertical="center"/>
    </xf>
    <xf numFmtId="285" fontId="13" fillId="0" borderId="0" xfId="2" applyNumberFormat="1" applyFont="1" applyFill="1" applyBorder="1" applyAlignment="1">
      <alignment horizontal="right" vertical="center"/>
    </xf>
    <xf numFmtId="187" fontId="4" fillId="0" borderId="0" xfId="46" applyNumberFormat="1" applyFont="1" applyFill="1" applyAlignment="1"/>
    <xf numFmtId="187" fontId="30" fillId="0" borderId="0" xfId="50" applyNumberFormat="1" applyFill="1" applyAlignment="1"/>
    <xf numFmtId="0" fontId="69" fillId="0" borderId="0" xfId="50" applyFont="1"/>
    <xf numFmtId="1" fontId="69" fillId="0" borderId="53" xfId="50" applyNumberFormat="1" applyFont="1" applyBorder="1" applyAlignment="1">
      <alignment horizontal="center"/>
    </xf>
    <xf numFmtId="266" fontId="69" fillId="0" borderId="0" xfId="50" applyNumberFormat="1" applyFont="1" applyAlignment="1">
      <alignment horizontal="right"/>
    </xf>
    <xf numFmtId="267" fontId="69" fillId="0" borderId="0" xfId="50" applyNumberFormat="1" applyFont="1" applyAlignment="1">
      <alignment horizontal="right"/>
    </xf>
    <xf numFmtId="268" fontId="69" fillId="0" borderId="0" xfId="50" applyNumberFormat="1" applyFont="1" applyAlignment="1">
      <alignment horizontal="right"/>
    </xf>
    <xf numFmtId="0" fontId="179" fillId="0" borderId="0" xfId="0" applyFont="1" applyFill="1" applyBorder="1" applyAlignment="1">
      <alignment horizontal="center" vertical="center"/>
    </xf>
    <xf numFmtId="0" fontId="179" fillId="0" borderId="0" xfId="0" applyFont="1" applyFill="1" applyBorder="1" applyAlignment="1">
      <alignment horizontal="left" vertical="center"/>
    </xf>
    <xf numFmtId="0" fontId="177" fillId="0" borderId="0" xfId="0" applyFont="1" applyAlignment="1">
      <alignment vertical="center"/>
    </xf>
    <xf numFmtId="0" fontId="179" fillId="0" borderId="0" xfId="0" applyFont="1" applyFill="1" applyBorder="1" applyAlignment="1">
      <alignment vertical="center"/>
    </xf>
    <xf numFmtId="0" fontId="158" fillId="72" borderId="74" xfId="0" applyFont="1" applyFill="1" applyBorder="1" applyAlignment="1">
      <alignment horizontal="center" vertical="center"/>
    </xf>
    <xf numFmtId="271" fontId="158" fillId="0" borderId="0" xfId="0" applyNumberFormat="1" applyFont="1" applyFill="1" applyBorder="1" applyAlignment="1">
      <alignment vertical="center"/>
    </xf>
    <xf numFmtId="271" fontId="158" fillId="0" borderId="0" xfId="0" quotePrefix="1" applyNumberFormat="1" applyFont="1" applyFill="1" applyBorder="1" applyAlignment="1">
      <alignment horizontal="right" vertical="center"/>
    </xf>
    <xf numFmtId="0" fontId="158" fillId="0" borderId="0" xfId="0" applyFont="1" applyFill="1" applyBorder="1" applyAlignment="1">
      <alignment horizontal="right" vertical="center"/>
    </xf>
    <xf numFmtId="0" fontId="158" fillId="72" borderId="0" xfId="0" applyFont="1" applyFill="1" applyBorder="1" applyAlignment="1">
      <alignment horizontal="center" vertical="center"/>
    </xf>
    <xf numFmtId="0" fontId="158" fillId="0" borderId="0" xfId="0" applyFont="1" applyFill="1" applyBorder="1" applyAlignment="1">
      <alignment horizontal="center" vertical="center"/>
    </xf>
    <xf numFmtId="260" fontId="29" fillId="0" borderId="0" xfId="833" applyNumberFormat="1" applyFont="1" applyFill="1" applyAlignment="1"/>
    <xf numFmtId="260" fontId="29" fillId="0" borderId="0" xfId="46" applyNumberFormat="1" applyFont="1" applyFill="1" applyAlignment="1"/>
    <xf numFmtId="282" fontId="0" fillId="0" borderId="0" xfId="0" applyNumberFormat="1"/>
    <xf numFmtId="286" fontId="0" fillId="0" borderId="0" xfId="0" applyNumberFormat="1"/>
    <xf numFmtId="0" fontId="181" fillId="0" borderId="0" xfId="0" applyFont="1" applyFill="1" applyBorder="1" applyAlignment="1">
      <alignment horizontal="left" vertical="center"/>
    </xf>
    <xf numFmtId="271" fontId="158" fillId="0" borderId="0" xfId="0" applyNumberFormat="1" applyFont="1" applyFill="1" applyBorder="1" applyAlignment="1">
      <alignment horizontal="left" vertical="center"/>
    </xf>
    <xf numFmtId="0" fontId="181" fillId="0" borderId="0" xfId="0" applyFont="1" applyFill="1" applyBorder="1" applyAlignment="1">
      <alignment horizontal="center" vertical="center"/>
    </xf>
    <xf numFmtId="0" fontId="158" fillId="0" borderId="0" xfId="0" applyFont="1" applyFill="1" applyBorder="1" applyAlignment="1">
      <alignment horizontal="left" vertical="center"/>
    </xf>
    <xf numFmtId="171" fontId="180" fillId="0" borderId="73" xfId="0" applyNumberFormat="1" applyFont="1" applyFill="1" applyBorder="1" applyAlignment="1">
      <alignment horizontal="right" vertical="center"/>
    </xf>
    <xf numFmtId="258" fontId="180" fillId="0" borderId="73" xfId="0" applyNumberFormat="1" applyFont="1" applyFill="1" applyBorder="1" applyAlignment="1">
      <alignment horizontal="right" vertical="center"/>
    </xf>
    <xf numFmtId="171" fontId="158" fillId="0" borderId="73" xfId="0" applyNumberFormat="1" applyFont="1" applyFill="1" applyBorder="1" applyAlignment="1">
      <alignment horizontal="right" vertical="center"/>
    </xf>
    <xf numFmtId="0" fontId="158" fillId="0" borderId="73" xfId="0" applyFont="1" applyFill="1" applyBorder="1" applyAlignment="1">
      <alignment horizontal="center" vertical="center"/>
    </xf>
    <xf numFmtId="272" fontId="158" fillId="0" borderId="0" xfId="0" applyNumberFormat="1" applyFont="1" applyFill="1" applyBorder="1" applyAlignment="1">
      <alignment vertical="center"/>
    </xf>
    <xf numFmtId="0" fontId="180" fillId="72" borderId="73" xfId="0" applyFont="1" applyFill="1" applyBorder="1" applyAlignment="1">
      <alignment vertical="center"/>
    </xf>
    <xf numFmtId="0" fontId="180" fillId="72" borderId="78" xfId="0" applyFont="1" applyFill="1" applyBorder="1" applyAlignment="1">
      <alignment vertical="center"/>
    </xf>
    <xf numFmtId="0" fontId="158" fillId="72" borderId="73" xfId="0" applyFont="1" applyFill="1" applyBorder="1" applyAlignment="1">
      <alignment horizontal="center" vertical="center"/>
    </xf>
    <xf numFmtId="3" fontId="180" fillId="0" borderId="77" xfId="0" applyNumberFormat="1" applyFont="1" applyFill="1" applyBorder="1" applyAlignment="1">
      <alignment horizontal="right" vertical="center"/>
    </xf>
    <xf numFmtId="0" fontId="180" fillId="0" borderId="76" xfId="0" applyFont="1" applyFill="1" applyBorder="1" applyAlignment="1">
      <alignment horizontal="center" vertical="center"/>
    </xf>
    <xf numFmtId="0" fontId="158" fillId="0" borderId="73" xfId="0" applyFont="1" applyFill="1" applyBorder="1" applyAlignment="1">
      <alignment horizontal="left" vertical="center" indent="1"/>
    </xf>
    <xf numFmtId="3" fontId="158" fillId="0" borderId="76" xfId="0" applyNumberFormat="1" applyFont="1" applyFill="1" applyBorder="1" applyAlignment="1">
      <alignment horizontal="right" vertical="center"/>
    </xf>
    <xf numFmtId="0" fontId="158" fillId="0" borderId="76" xfId="0" applyFont="1" applyFill="1" applyBorder="1" applyAlignment="1">
      <alignment horizontal="center" vertical="center"/>
    </xf>
    <xf numFmtId="0" fontId="158" fillId="0" borderId="73" xfId="0" applyFont="1" applyFill="1" applyBorder="1" applyAlignment="1">
      <alignment horizontal="left" vertical="center"/>
    </xf>
    <xf numFmtId="0" fontId="180" fillId="72" borderId="75" xfId="0" applyFont="1" applyFill="1" applyBorder="1" applyAlignment="1">
      <alignment vertical="center"/>
    </xf>
    <xf numFmtId="0" fontId="158" fillId="0" borderId="0" xfId="0" quotePrefix="1" applyFont="1" applyFill="1" applyBorder="1" applyAlignment="1">
      <alignment horizontal="center" vertical="center"/>
    </xf>
    <xf numFmtId="0" fontId="180" fillId="0" borderId="73" xfId="0" quotePrefix="1" applyFont="1" applyFill="1" applyBorder="1" applyAlignment="1">
      <alignment horizontal="center" vertical="center"/>
    </xf>
    <xf numFmtId="0" fontId="180" fillId="0" borderId="73" xfId="0" applyFont="1" applyFill="1" applyBorder="1" applyAlignment="1">
      <alignment horizontal="center" vertical="center"/>
    </xf>
    <xf numFmtId="0" fontId="180" fillId="0" borderId="73" xfId="0" applyFont="1" applyFill="1" applyBorder="1" applyAlignment="1">
      <alignment horizontal="left" vertical="center"/>
    </xf>
    <xf numFmtId="171" fontId="158" fillId="0" borderId="0" xfId="0" applyNumberFormat="1" applyFont="1" applyFill="1" applyBorder="1" applyAlignment="1">
      <alignment horizontal="right" vertical="center"/>
    </xf>
    <xf numFmtId="0" fontId="178" fillId="71" borderId="0" xfId="0" applyFont="1" applyFill="1" applyBorder="1" applyAlignment="1">
      <alignment horizontal="center" vertical="center"/>
    </xf>
    <xf numFmtId="0" fontId="178" fillId="71" borderId="0" xfId="0" applyFont="1" applyFill="1" applyBorder="1" applyAlignment="1">
      <alignment vertical="center"/>
    </xf>
    <xf numFmtId="2" fontId="187" fillId="0" borderId="0" xfId="835" applyNumberFormat="1" applyFont="1" applyAlignment="1" applyProtection="1">
      <alignment vertical="center"/>
    </xf>
    <xf numFmtId="0" fontId="180" fillId="72" borderId="74" xfId="0" applyFont="1" applyFill="1" applyBorder="1" applyAlignment="1">
      <alignment vertical="center"/>
    </xf>
    <xf numFmtId="0" fontId="0" fillId="0" borderId="0" xfId="0"/>
    <xf numFmtId="0" fontId="13" fillId="0" borderId="0" xfId="141"/>
    <xf numFmtId="49" fontId="172" fillId="70" borderId="63" xfId="194" applyFont="1" applyFill="1" applyBorder="1" applyAlignment="1">
      <alignment horizontal="left" vertical="center" indent="1"/>
    </xf>
    <xf numFmtId="49" fontId="172" fillId="66" borderId="63" xfId="199" applyFont="1" applyFill="1" applyBorder="1" applyAlignment="1">
      <alignment horizontal="left" vertical="center" indent="2"/>
    </xf>
    <xf numFmtId="49" fontId="173" fillId="66" borderId="63" xfId="199" applyFont="1" applyFill="1" applyBorder="1" applyAlignment="1">
      <alignment horizontal="left" vertical="center" indent="3"/>
    </xf>
    <xf numFmtId="0" fontId="172" fillId="66" borderId="63" xfId="199" applyNumberFormat="1" applyFont="1" applyFill="1" applyBorder="1" applyAlignment="1" applyProtection="1">
      <alignment horizontal="left" vertical="center" indent="2"/>
    </xf>
    <xf numFmtId="0" fontId="172" fillId="66" borderId="65" xfId="199" applyNumberFormat="1" applyFont="1" applyFill="1" applyBorder="1" applyAlignment="1" applyProtection="1">
      <alignment horizontal="left" vertical="center" indent="2"/>
    </xf>
    <xf numFmtId="2" fontId="172" fillId="69" borderId="62" xfId="835" applyNumberFormat="1" applyFont="1" applyFill="1" applyBorder="1" applyAlignment="1" applyProtection="1">
      <alignment vertical="center"/>
    </xf>
    <xf numFmtId="49" fontId="172" fillId="66" borderId="63" xfId="194" applyFont="1" applyFill="1" applyBorder="1" applyAlignment="1">
      <alignment horizontal="left" vertical="center" indent="1"/>
    </xf>
    <xf numFmtId="49" fontId="172" fillId="66" borderId="64" xfId="194" applyFont="1" applyFill="1" applyBorder="1" applyAlignment="1">
      <alignment horizontal="left" vertical="center" indent="1"/>
    </xf>
    <xf numFmtId="2" fontId="172" fillId="69" borderId="55" xfId="835" applyNumberFormat="1" applyFont="1" applyFill="1" applyBorder="1" applyAlignment="1" applyProtection="1">
      <alignment horizontal="left" vertical="center"/>
    </xf>
    <xf numFmtId="49" fontId="172" fillId="66" borderId="65" xfId="194" applyFont="1" applyFill="1" applyBorder="1" applyAlignment="1">
      <alignment horizontal="left" vertical="center" indent="1"/>
    </xf>
    <xf numFmtId="2" fontId="172" fillId="69" borderId="62" xfId="835" applyNumberFormat="1" applyFont="1" applyFill="1" applyBorder="1" applyAlignment="1" applyProtection="1">
      <alignment horizontal="left" vertical="center"/>
    </xf>
    <xf numFmtId="49" fontId="51" fillId="69" borderId="66" xfId="222" applyFont="1" applyFill="1" applyBorder="1">
      <alignment horizontal="left" vertical="center"/>
    </xf>
    <xf numFmtId="49" fontId="51" fillId="70" borderId="63" xfId="222" applyFont="1" applyFill="1" applyBorder="1">
      <alignment horizontal="left" vertical="center"/>
    </xf>
    <xf numFmtId="49" fontId="172" fillId="66" borderId="62" xfId="194" applyFont="1" applyFill="1" applyBorder="1" applyAlignment="1">
      <alignment horizontal="left" vertical="center" indent="1"/>
    </xf>
    <xf numFmtId="2" fontId="172" fillId="70" borderId="68" xfId="835" applyNumberFormat="1" applyFont="1" applyFill="1" applyBorder="1" applyAlignment="1" applyProtection="1">
      <alignment vertical="center"/>
    </xf>
    <xf numFmtId="2" fontId="172" fillId="70" borderId="69" xfId="835" applyNumberFormat="1" applyFont="1" applyFill="1" applyBorder="1" applyAlignment="1" applyProtection="1">
      <alignment vertical="center"/>
    </xf>
    <xf numFmtId="254" fontId="51" fillId="2" borderId="56" xfId="217" applyNumberFormat="1" applyFont="1" applyFill="1" applyBorder="1" applyAlignment="1">
      <alignment horizontal="center" vertical="center"/>
    </xf>
    <xf numFmtId="254" fontId="13" fillId="2" borderId="57" xfId="217" applyNumberFormat="1" applyFont="1" applyFill="1" applyBorder="1" applyAlignment="1">
      <alignment horizontal="center" vertical="center"/>
    </xf>
    <xf numFmtId="254" fontId="51" fillId="2" borderId="57" xfId="217" applyNumberFormat="1" applyFont="1" applyFill="1" applyBorder="1" applyAlignment="1">
      <alignment horizontal="center" vertical="center"/>
    </xf>
    <xf numFmtId="3" fontId="51" fillId="70" borderId="3" xfId="217" applyNumberFormat="1" applyFont="1" applyFill="1" applyBorder="1">
      <alignment horizontal="right" vertical="center"/>
    </xf>
    <xf numFmtId="2" fontId="167" fillId="0" borderId="0" xfId="835" applyNumberFormat="1" applyFont="1" applyAlignment="1" applyProtection="1">
      <alignment vertical="center"/>
      <protection locked="0"/>
    </xf>
    <xf numFmtId="3" fontId="51" fillId="70" borderId="4" xfId="217" applyNumberFormat="1" applyFont="1" applyFill="1" applyBorder="1">
      <alignment horizontal="right" vertical="center"/>
    </xf>
    <xf numFmtId="3" fontId="51" fillId="69" borderId="67" xfId="217" applyNumberFormat="1" applyFont="1" applyFill="1" applyBorder="1">
      <alignment horizontal="right" vertical="center"/>
    </xf>
    <xf numFmtId="3" fontId="51" fillId="70" borderId="7" xfId="221" applyNumberFormat="1" applyFont="1" applyFill="1" applyBorder="1">
      <alignment horizontal="right" vertical="center"/>
    </xf>
    <xf numFmtId="3" fontId="51" fillId="70" borderId="8" xfId="221" applyNumberFormat="1" applyFont="1" applyFill="1" applyBorder="1">
      <alignment horizontal="right" vertical="center"/>
    </xf>
    <xf numFmtId="3" fontId="51" fillId="66" borderId="4" xfId="221" applyNumberFormat="1" applyFont="1" applyFill="1" applyBorder="1">
      <alignment horizontal="right" vertical="center"/>
    </xf>
    <xf numFmtId="3" fontId="8" fillId="66" borderId="4" xfId="221" applyNumberFormat="1" applyFont="1" applyFill="1" applyBorder="1">
      <alignment horizontal="right" vertical="center"/>
    </xf>
    <xf numFmtId="3" fontId="8" fillId="66" borderId="3" xfId="221" applyNumberFormat="1" applyFont="1" applyFill="1" applyBorder="1">
      <alignment horizontal="right" vertical="center"/>
    </xf>
    <xf numFmtId="3" fontId="51" fillId="66" borderId="3" xfId="221" applyNumberFormat="1" applyFont="1" applyFill="1" applyBorder="1">
      <alignment horizontal="right" vertical="center"/>
    </xf>
    <xf numFmtId="3" fontId="51" fillId="70" borderId="4" xfId="221" applyNumberFormat="1" applyFont="1" applyFill="1" applyBorder="1">
      <alignment horizontal="right" vertical="center"/>
    </xf>
    <xf numFmtId="3" fontId="51" fillId="70" borderId="3" xfId="221" applyNumberFormat="1" applyFont="1" applyFill="1" applyBorder="1">
      <alignment horizontal="right" vertical="center"/>
    </xf>
    <xf numFmtId="3" fontId="51" fillId="66" borderId="60" xfId="221" applyNumberFormat="1" applyFont="1" applyFill="1" applyBorder="1" applyProtection="1">
      <alignment horizontal="right" vertical="center"/>
      <protection locked="0"/>
    </xf>
    <xf numFmtId="3" fontId="51" fillId="66" borderId="61" xfId="221" applyNumberFormat="1" applyFont="1" applyFill="1" applyBorder="1" applyProtection="1">
      <alignment horizontal="right" vertical="center"/>
      <protection locked="0"/>
    </xf>
    <xf numFmtId="3" fontId="51" fillId="69" borderId="67" xfId="221" quotePrefix="1" applyNumberFormat="1" applyFont="1" applyFill="1" applyBorder="1">
      <alignment horizontal="right" vertical="center"/>
    </xf>
    <xf numFmtId="3" fontId="51" fillId="69" borderId="67" xfId="224" applyNumberFormat="1" applyFont="1" applyFill="1" applyBorder="1" applyAlignment="1">
      <alignment horizontal="right" vertical="center"/>
    </xf>
    <xf numFmtId="3" fontId="51" fillId="70" borderId="10" xfId="217" applyNumberFormat="1" applyFont="1" applyFill="1" applyBorder="1">
      <alignment horizontal="right" vertical="center"/>
    </xf>
    <xf numFmtId="3" fontId="51" fillId="70" borderId="4" xfId="217" applyNumberFormat="1" applyFont="1" applyFill="1" applyBorder="1" applyProtection="1">
      <alignment horizontal="right" vertical="center"/>
      <protection locked="0"/>
    </xf>
    <xf numFmtId="3" fontId="51" fillId="70" borderId="71" xfId="217" applyNumberFormat="1" applyFont="1" applyFill="1" applyBorder="1">
      <alignment horizontal="right" vertical="center"/>
    </xf>
    <xf numFmtId="2" fontId="172" fillId="2" borderId="55" xfId="835" applyNumberFormat="1" applyFont="1" applyFill="1" applyBorder="1" applyAlignment="1" applyProtection="1">
      <alignment horizontal="left" vertical="center"/>
    </xf>
    <xf numFmtId="3" fontId="13" fillId="69" borderId="66" xfId="217" applyNumberFormat="1" applyFont="1" applyFill="1" applyBorder="1" applyAlignment="1">
      <alignment horizontal="center" vertical="center"/>
    </xf>
    <xf numFmtId="3" fontId="155" fillId="70" borderId="64" xfId="224" applyNumberFormat="1" applyFont="1" applyFill="1" applyBorder="1" applyAlignment="1">
      <alignment horizontal="center" vertical="center"/>
    </xf>
    <xf numFmtId="3" fontId="13" fillId="66" borderId="63" xfId="221" applyNumberFormat="1" applyFont="1" applyFill="1" applyBorder="1" applyAlignment="1">
      <alignment horizontal="center" vertical="center"/>
    </xf>
    <xf numFmtId="3" fontId="8" fillId="66" borderId="63" xfId="221" applyNumberFormat="1" applyFont="1" applyFill="1" applyBorder="1" applyAlignment="1">
      <alignment horizontal="center" vertical="center"/>
    </xf>
    <xf numFmtId="4" fontId="13" fillId="66" borderId="63" xfId="221" applyNumberFormat="1" applyFont="1" applyFill="1" applyBorder="1" applyAlignment="1">
      <alignment horizontal="center" vertical="center"/>
    </xf>
    <xf numFmtId="3" fontId="13" fillId="66" borderId="65" xfId="221" applyNumberFormat="1" applyFont="1" applyFill="1" applyBorder="1" applyAlignment="1" applyProtection="1">
      <alignment horizontal="center" vertical="center"/>
      <protection locked="0"/>
    </xf>
    <xf numFmtId="3" fontId="13" fillId="66" borderId="62" xfId="221" applyNumberFormat="1" applyFont="1" applyFill="1" applyBorder="1" applyAlignment="1" applyProtection="1">
      <alignment horizontal="center" vertical="center"/>
    </xf>
    <xf numFmtId="3" fontId="13" fillId="66" borderId="63" xfId="221" applyNumberFormat="1" applyFont="1" applyFill="1" applyBorder="1" applyAlignment="1" applyProtection="1">
      <alignment horizontal="center" vertical="center"/>
    </xf>
    <xf numFmtId="3" fontId="155" fillId="2" borderId="64" xfId="224" applyNumberFormat="1" applyFont="1" applyFill="1" applyBorder="1" applyAlignment="1">
      <alignment horizontal="center" vertical="center"/>
    </xf>
    <xf numFmtId="3" fontId="172" fillId="2" borderId="11" xfId="224" applyNumberFormat="1" applyFont="1" applyFill="1" applyBorder="1" applyAlignment="1">
      <alignment horizontal="right" vertical="center"/>
    </xf>
    <xf numFmtId="3" fontId="172" fillId="2" borderId="13" xfId="224" applyNumberFormat="1" applyFont="1" applyFill="1" applyBorder="1" applyAlignment="1">
      <alignment horizontal="right" vertical="center"/>
    </xf>
    <xf numFmtId="3" fontId="172" fillId="2" borderId="14" xfId="224" applyNumberFormat="1" applyFont="1" applyFill="1" applyBorder="1" applyAlignment="1">
      <alignment horizontal="right" vertical="center"/>
    </xf>
    <xf numFmtId="3" fontId="172" fillId="2" borderId="3" xfId="224" applyNumberFormat="1" applyFont="1" applyFill="1" applyBorder="1" applyAlignment="1">
      <alignment horizontal="right" vertical="center"/>
    </xf>
    <xf numFmtId="3" fontId="13" fillId="69" borderId="66" xfId="221" quotePrefix="1" applyNumberFormat="1" applyFont="1" applyFill="1" applyBorder="1" applyAlignment="1">
      <alignment horizontal="center" vertical="center"/>
    </xf>
    <xf numFmtId="3" fontId="155" fillId="2" borderId="63" xfId="224" applyNumberFormat="1" applyFont="1" applyFill="1" applyBorder="1" applyAlignment="1">
      <alignment horizontal="center" vertical="center"/>
    </xf>
    <xf numFmtId="3" fontId="172" fillId="2" borderId="4" xfId="224" applyNumberFormat="1" applyFont="1" applyFill="1" applyBorder="1" applyAlignment="1">
      <alignment horizontal="right" vertical="center"/>
    </xf>
    <xf numFmtId="3" fontId="13" fillId="69" borderId="66" xfId="224" applyNumberFormat="1" applyFont="1" applyFill="1" applyBorder="1" applyAlignment="1">
      <alignment horizontal="center" vertical="center"/>
    </xf>
    <xf numFmtId="3" fontId="13" fillId="70" borderId="63" xfId="217" applyNumberFormat="1" applyFont="1" applyFill="1" applyBorder="1" applyAlignment="1">
      <alignment horizontal="center" vertical="center"/>
    </xf>
    <xf numFmtId="3" fontId="13" fillId="66" borderId="63" xfId="221" applyNumberFormat="1" applyFont="1" applyFill="1" applyBorder="1" applyAlignment="1" applyProtection="1">
      <alignment horizontal="center" vertical="center"/>
      <protection locked="0"/>
    </xf>
    <xf numFmtId="3" fontId="13" fillId="70" borderId="63" xfId="217" applyNumberFormat="1" applyFont="1" applyFill="1" applyBorder="1" applyAlignment="1" applyProtection="1">
      <alignment horizontal="center" vertical="center"/>
      <protection locked="0"/>
    </xf>
    <xf numFmtId="3" fontId="13" fillId="70" borderId="70" xfId="217" applyNumberFormat="1" applyFont="1" applyFill="1" applyBorder="1" applyAlignment="1">
      <alignment horizontal="center" vertical="center"/>
    </xf>
    <xf numFmtId="2" fontId="167" fillId="0" borderId="0" xfId="835" applyNumberFormat="1" applyFont="1" applyAlignment="1" applyProtection="1">
      <alignment horizontal="center" vertical="center"/>
      <protection locked="0"/>
    </xf>
    <xf numFmtId="3" fontId="167" fillId="0" borderId="0" xfId="835" applyNumberFormat="1" applyFont="1" applyAlignment="1" applyProtection="1">
      <alignment vertical="center"/>
      <protection locked="0"/>
    </xf>
    <xf numFmtId="4" fontId="51" fillId="2" borderId="60" xfId="221" applyFont="1" applyFill="1" applyBorder="1" applyProtection="1">
      <alignment horizontal="right" vertical="center"/>
      <protection locked="0"/>
    </xf>
    <xf numFmtId="4" fontId="51" fillId="2" borderId="61" xfId="221" applyFont="1" applyFill="1" applyBorder="1" applyProtection="1">
      <alignment horizontal="right" vertical="center"/>
      <protection locked="0"/>
    </xf>
    <xf numFmtId="1" fontId="172" fillId="2" borderId="11" xfId="224" applyNumberFormat="1" applyFont="1" applyFill="1" applyBorder="1" applyAlignment="1">
      <alignment horizontal="right" vertical="center"/>
    </xf>
    <xf numFmtId="254" fontId="13" fillId="2" borderId="55" xfId="217" applyNumberFormat="1" applyFont="1" applyFill="1" applyBorder="1" applyAlignment="1">
      <alignment horizontal="center" vertical="center"/>
    </xf>
    <xf numFmtId="3" fontId="51" fillId="69" borderId="7" xfId="217" applyNumberFormat="1" applyFont="1" applyFill="1" applyBorder="1">
      <alignment horizontal="right" vertical="center"/>
    </xf>
    <xf numFmtId="3" fontId="13" fillId="69" borderId="62" xfId="217" applyNumberFormat="1" applyFont="1" applyFill="1" applyBorder="1" applyAlignment="1">
      <alignment horizontal="center" vertical="center"/>
    </xf>
    <xf numFmtId="3" fontId="51" fillId="68" borderId="3" xfId="217" applyNumberFormat="1" applyFont="1" applyFill="1" applyBorder="1">
      <alignment horizontal="right" vertical="center"/>
    </xf>
    <xf numFmtId="3" fontId="13" fillId="68" borderId="61" xfId="217" applyNumberFormat="1" applyFont="1" applyFill="1" applyBorder="1">
      <alignment horizontal="right" vertical="center"/>
    </xf>
    <xf numFmtId="0" fontId="51" fillId="68" borderId="58" xfId="141" applyFont="1" applyFill="1" applyBorder="1" applyAlignment="1">
      <alignment vertical="center"/>
    </xf>
    <xf numFmtId="3" fontId="13" fillId="68" borderId="4" xfId="217" applyNumberFormat="1" applyFont="1" applyFill="1" applyBorder="1" applyAlignment="1">
      <alignment horizontal="center" vertical="center"/>
    </xf>
    <xf numFmtId="3" fontId="13" fillId="68" borderId="60" xfId="217" applyNumberFormat="1" applyFont="1" applyFill="1" applyBorder="1" applyAlignment="1">
      <alignment horizontal="center" vertical="center"/>
    </xf>
    <xf numFmtId="0" fontId="13" fillId="68" borderId="59" xfId="141" applyFont="1" applyFill="1" applyBorder="1" applyAlignment="1">
      <alignment vertical="center"/>
    </xf>
    <xf numFmtId="187" fontId="6" fillId="0" borderId="0" xfId="1" quotePrefix="1" applyNumberFormat="1" applyFont="1" applyFill="1" applyBorder="1" applyAlignment="1"/>
    <xf numFmtId="287" fontId="26" fillId="0" borderId="0" xfId="46" applyNumberFormat="1" applyFill="1" applyAlignment="1"/>
    <xf numFmtId="184" fontId="6" fillId="0" borderId="0" xfId="1" applyNumberFormat="1" applyFont="1" applyFill="1" applyAlignment="1"/>
    <xf numFmtId="1" fontId="26" fillId="0" borderId="0" xfId="46" applyNumberFormat="1" applyFill="1" applyAlignment="1"/>
    <xf numFmtId="182" fontId="13" fillId="0" borderId="0" xfId="3" applyNumberFormat="1" applyFont="1" applyFill="1" applyBorder="1" applyAlignment="1">
      <alignment horizontal="center"/>
    </xf>
    <xf numFmtId="280" fontId="160" fillId="0" borderId="5" xfId="2" applyNumberFormat="1" applyFont="1" applyFill="1" applyBorder="1">
      <alignment horizontal="right" vertical="center"/>
    </xf>
    <xf numFmtId="0" fontId="12" fillId="0" borderId="0" xfId="38" applyFont="1">
      <alignment horizontal="left" vertical="center" wrapText="1"/>
    </xf>
    <xf numFmtId="0" fontId="69" fillId="0" borderId="0" xfId="38" applyFont="1">
      <alignment horizontal="left" vertical="center" wrapText="1"/>
    </xf>
    <xf numFmtId="0" fontId="69" fillId="0" borderId="0" xfId="0" applyFont="1" applyAlignment="1">
      <alignment horizontal="left" vertical="center" wrapText="1"/>
    </xf>
    <xf numFmtId="280" fontId="12" fillId="2" borderId="6" xfId="14" applyNumberFormat="1" applyFont="1" applyBorder="1">
      <alignment horizontal="right" vertical="center"/>
    </xf>
    <xf numFmtId="0" fontId="2" fillId="0" borderId="0" xfId="50" applyFont="1" applyAlignment="1"/>
    <xf numFmtId="0" fontId="2" fillId="0" borderId="0" xfId="50" applyFont="1" applyBorder="1" applyAlignment="1"/>
    <xf numFmtId="187" fontId="5" fillId="0" borderId="11" xfId="1" applyNumberFormat="1" applyFont="1" applyFill="1" applyBorder="1" applyAlignment="1">
      <alignment horizontal="right"/>
    </xf>
    <xf numFmtId="187" fontId="5" fillId="0" borderId="6" xfId="1" applyNumberFormat="1" applyFont="1" applyFill="1" applyBorder="1" applyAlignment="1">
      <alignment horizontal="right"/>
    </xf>
    <xf numFmtId="200" fontId="13" fillId="0" borderId="0" xfId="1" applyNumberFormat="1" applyFont="1" applyFill="1" applyBorder="1" applyAlignment="1"/>
    <xf numFmtId="261" fontId="69" fillId="2" borderId="5" xfId="2" applyNumberFormat="1" applyFont="1" applyFill="1" applyBorder="1" applyAlignment="1">
      <alignment horizontal="right" vertical="center"/>
    </xf>
    <xf numFmtId="261" fontId="69" fillId="2" borderId="0" xfId="2" applyNumberFormat="1" applyFont="1" applyFill="1" applyBorder="1" applyAlignment="1">
      <alignment horizontal="right" vertical="center"/>
    </xf>
    <xf numFmtId="261" fontId="69" fillId="2" borderId="17" xfId="2" applyNumberFormat="1" applyFont="1" applyFill="1" applyBorder="1" applyAlignment="1">
      <alignment horizontal="right" vertical="center"/>
    </xf>
    <xf numFmtId="261" fontId="69" fillId="2" borderId="6" xfId="2" applyNumberFormat="1" applyFont="1" applyFill="1" applyBorder="1" applyAlignment="1">
      <alignment horizontal="right" vertical="center"/>
    </xf>
    <xf numFmtId="261" fontId="70" fillId="2" borderId="0" xfId="2" applyNumberFormat="1" applyFont="1" applyFill="1" applyBorder="1" applyAlignment="1">
      <alignment horizontal="right" vertical="center"/>
    </xf>
    <xf numFmtId="261" fontId="69" fillId="2" borderId="0" xfId="14" applyNumberFormat="1" applyFont="1" applyFill="1" applyAlignment="1">
      <alignment horizontal="right" vertical="center"/>
    </xf>
    <xf numFmtId="261" fontId="69" fillId="2" borderId="2" xfId="2" applyNumberFormat="1" applyFont="1" applyFill="1" applyBorder="1" applyAlignment="1">
      <alignment horizontal="right" vertical="center"/>
    </xf>
    <xf numFmtId="261" fontId="70" fillId="2" borderId="2" xfId="2" applyNumberFormat="1" applyFont="1" applyFill="1" applyBorder="1" applyAlignment="1">
      <alignment horizontal="right" vertical="center"/>
    </xf>
    <xf numFmtId="261" fontId="69" fillId="2" borderId="5" xfId="14" applyNumberFormat="1" applyFont="1" applyFill="1" applyBorder="1" applyAlignment="1">
      <alignment horizontal="right" vertical="center"/>
    </xf>
    <xf numFmtId="261" fontId="70" fillId="2" borderId="17" xfId="2" applyNumberFormat="1" applyFont="1" applyFill="1" applyBorder="1" applyAlignment="1">
      <alignment horizontal="right" vertical="center"/>
    </xf>
    <xf numFmtId="261" fontId="69" fillId="2" borderId="17" xfId="14" applyNumberFormat="1" applyFont="1" applyFill="1" applyBorder="1" applyAlignment="1">
      <alignment horizontal="right" vertical="center"/>
    </xf>
    <xf numFmtId="261" fontId="69" fillId="2" borderId="3" xfId="17" applyNumberFormat="1" applyFont="1" applyFill="1" applyBorder="1" applyAlignment="1">
      <alignment horizontal="right" vertical="center"/>
    </xf>
    <xf numFmtId="261" fontId="69" fillId="2" borderId="10" xfId="14" applyNumberFormat="1" applyFont="1" applyFill="1" applyBorder="1" applyAlignment="1">
      <alignment horizontal="right" vertical="center"/>
    </xf>
    <xf numFmtId="261" fontId="69" fillId="2" borderId="4" xfId="2" applyNumberFormat="1" applyFont="1" applyFill="1" applyBorder="1" applyAlignment="1">
      <alignment horizontal="right" vertical="center"/>
    </xf>
    <xf numFmtId="261" fontId="69" fillId="2" borderId="10" xfId="2" applyNumberFormat="1" applyFont="1" applyFill="1" applyBorder="1" applyAlignment="1">
      <alignment horizontal="right" vertical="center"/>
    </xf>
    <xf numFmtId="261" fontId="69" fillId="2" borderId="2" xfId="14" applyNumberFormat="1" applyFont="1" applyFill="1" applyBorder="1" applyAlignment="1">
      <alignment horizontal="right" vertical="center"/>
    </xf>
    <xf numFmtId="261" fontId="69" fillId="2" borderId="14" xfId="2" applyNumberFormat="1" applyFont="1" applyFill="1" applyBorder="1" applyAlignment="1">
      <alignment horizontal="right" vertical="center"/>
    </xf>
    <xf numFmtId="261" fontId="69" fillId="2" borderId="11" xfId="2" applyNumberFormat="1" applyFont="1" applyFill="1" applyBorder="1" applyAlignment="1">
      <alignment horizontal="right" vertical="center"/>
    </xf>
    <xf numFmtId="261" fontId="69" fillId="2" borderId="3" xfId="2" applyNumberFormat="1" applyFont="1" applyFill="1" applyBorder="1" applyAlignment="1">
      <alignment horizontal="right" vertical="center"/>
    </xf>
    <xf numFmtId="261" fontId="69" fillId="2" borderId="13" xfId="14" applyNumberFormat="1" applyFont="1" applyFill="1" applyBorder="1" applyAlignment="1">
      <alignment horizontal="right" vertical="center"/>
    </xf>
    <xf numFmtId="261" fontId="69" fillId="2" borderId="14" xfId="14" applyNumberFormat="1" applyFont="1" applyFill="1" applyBorder="1" applyAlignment="1">
      <alignment horizontal="right" vertical="center"/>
    </xf>
    <xf numFmtId="261" fontId="69" fillId="2" borderId="1" xfId="2" applyNumberFormat="1" applyFont="1" applyFill="1" applyBorder="1" applyAlignment="1">
      <alignment horizontal="right" vertical="center"/>
    </xf>
    <xf numFmtId="261" fontId="70" fillId="2" borderId="3" xfId="2" applyNumberFormat="1" applyFont="1" applyFill="1" applyBorder="1" applyAlignment="1">
      <alignment horizontal="right" vertical="center"/>
    </xf>
    <xf numFmtId="261" fontId="70" fillId="2" borderId="4" xfId="2" applyNumberFormat="1" applyFont="1" applyFill="1" applyBorder="1" applyAlignment="1">
      <alignment horizontal="right" vertical="center"/>
    </xf>
    <xf numFmtId="261" fontId="69" fillId="2" borderId="7" xfId="2" applyNumberFormat="1" applyFont="1" applyFill="1" applyBorder="1" applyAlignment="1">
      <alignment horizontal="right" vertical="center"/>
    </xf>
    <xf numFmtId="261" fontId="69" fillId="2" borderId="1" xfId="14" applyNumberFormat="1" applyFont="1" applyFill="1" applyBorder="1" applyAlignment="1">
      <alignment horizontal="right" vertical="center"/>
    </xf>
    <xf numFmtId="261" fontId="69" fillId="2" borderId="4" xfId="14" applyNumberFormat="1" applyFont="1" applyFill="1" applyBorder="1" applyAlignment="1">
      <alignment horizontal="right" vertical="center"/>
    </xf>
    <xf numFmtId="261" fontId="70" fillId="2" borderId="10" xfId="2" applyNumberFormat="1" applyFont="1" applyFill="1" applyBorder="1" applyAlignment="1">
      <alignment horizontal="right" vertical="center"/>
    </xf>
    <xf numFmtId="261" fontId="69" fillId="2" borderId="10" xfId="19" applyNumberFormat="1" applyFont="1" applyFill="1" applyBorder="1" applyAlignment="1">
      <alignment horizontal="right" vertical="center"/>
    </xf>
    <xf numFmtId="187" fontId="5" fillId="0" borderId="11" xfId="2" applyNumberFormat="1" applyFont="1" applyFill="1" applyBorder="1" applyAlignment="1" applyProtection="1">
      <alignment horizontal="right"/>
    </xf>
    <xf numFmtId="187" fontId="5" fillId="0" borderId="0" xfId="2" applyNumberFormat="1" applyFont="1" applyFill="1" applyBorder="1" applyAlignment="1" applyProtection="1">
      <alignment horizontal="right"/>
    </xf>
    <xf numFmtId="187" fontId="5" fillId="0" borderId="4" xfId="2" applyNumberFormat="1" applyFont="1" applyFill="1" applyBorder="1" applyAlignment="1" applyProtection="1">
      <alignment horizontal="right"/>
    </xf>
    <xf numFmtId="187" fontId="5" fillId="0" borderId="2" xfId="2" applyNumberFormat="1" applyFont="1" applyFill="1" applyBorder="1" applyAlignment="1" applyProtection="1">
      <alignment horizontal="right"/>
    </xf>
    <xf numFmtId="187" fontId="5" fillId="0" borderId="6" xfId="2" applyNumberFormat="1" applyFont="1" applyFill="1" applyBorder="1" applyAlignment="1" applyProtection="1">
      <alignment horizontal="right"/>
    </xf>
    <xf numFmtId="187" fontId="5" fillId="0" borderId="10" xfId="2" applyNumberFormat="1" applyFont="1" applyFill="1" applyBorder="1" applyAlignment="1" applyProtection="1">
      <alignment horizontal="right"/>
    </xf>
    <xf numFmtId="187" fontId="5" fillId="0" borderId="1" xfId="2" applyNumberFormat="1" applyFont="1" applyFill="1" applyBorder="1" applyAlignment="1" applyProtection="1">
      <alignment horizontal="right"/>
    </xf>
    <xf numFmtId="187" fontId="5" fillId="0" borderId="5" xfId="2" applyNumberFormat="1" applyFont="1" applyFill="1" applyBorder="1" applyAlignment="1" applyProtection="1">
      <alignment horizontal="right"/>
    </xf>
    <xf numFmtId="187" fontId="5" fillId="0" borderId="14" xfId="2" applyNumberFormat="1" applyFont="1" applyFill="1" applyBorder="1" applyAlignment="1" applyProtection="1">
      <alignment horizontal="right"/>
    </xf>
    <xf numFmtId="261" fontId="69" fillId="73" borderId="17" xfId="2" applyNumberFormat="1" applyFont="1" applyFill="1" applyBorder="1">
      <alignment horizontal="right" vertical="center"/>
    </xf>
    <xf numFmtId="261" fontId="69" fillId="73" borderId="0" xfId="2" applyNumberFormat="1" applyFont="1" applyFill="1" applyBorder="1">
      <alignment horizontal="right" vertical="center"/>
    </xf>
    <xf numFmtId="261" fontId="69" fillId="73" borderId="5" xfId="2" applyNumberFormat="1" applyFont="1" applyFill="1" applyBorder="1">
      <alignment horizontal="right" vertical="center"/>
    </xf>
    <xf numFmtId="261" fontId="69" fillId="73" borderId="6" xfId="2" applyNumberFormat="1" applyFont="1" applyFill="1" applyBorder="1">
      <alignment horizontal="right" vertical="center"/>
    </xf>
    <xf numFmtId="261" fontId="70" fillId="73" borderId="0" xfId="2" applyNumberFormat="1" applyFont="1" applyFill="1" applyBorder="1">
      <alignment horizontal="right" vertical="center"/>
    </xf>
    <xf numFmtId="187" fontId="5" fillId="0" borderId="12" xfId="2" applyNumberFormat="1" applyFont="1" applyFill="1" applyBorder="1" applyAlignment="1" applyProtection="1">
      <alignment horizontal="right"/>
    </xf>
    <xf numFmtId="261" fontId="69" fillId="73" borderId="2" xfId="2" applyNumberFormat="1" applyFont="1" applyFill="1" applyBorder="1">
      <alignment horizontal="right" vertical="center"/>
    </xf>
    <xf numFmtId="187" fontId="5" fillId="0" borderId="2" xfId="1" applyNumberFormat="1" applyFont="1" applyFill="1" applyBorder="1" applyAlignment="1">
      <alignment horizontal="right"/>
    </xf>
    <xf numFmtId="288" fontId="5" fillId="0" borderId="0" xfId="1" applyNumberFormat="1" applyFont="1" applyFill="1" applyBorder="1" applyAlignment="1">
      <alignment horizontal="right" indent="1"/>
    </xf>
    <xf numFmtId="289" fontId="6" fillId="0" borderId="0" xfId="1" applyNumberFormat="1" applyFont="1" applyFill="1" applyBorder="1" applyAlignment="1">
      <alignment horizontal="left" indent="3"/>
    </xf>
    <xf numFmtId="164" fontId="13" fillId="0" borderId="1" xfId="3" applyNumberFormat="1" applyFill="1" applyBorder="1" applyAlignment="1"/>
    <xf numFmtId="0" fontId="6" fillId="29" borderId="0" xfId="81" applyFont="1" applyFill="1" applyBorder="1" applyAlignment="1">
      <alignment horizontal="left" wrapText="1"/>
    </xf>
    <xf numFmtId="0" fontId="6" fillId="29" borderId="6" xfId="81" applyFont="1" applyFill="1" applyBorder="1" applyAlignment="1">
      <alignment horizontal="left" wrapText="1"/>
    </xf>
    <xf numFmtId="0" fontId="30" fillId="29" borderId="1" xfId="81" applyFont="1" applyFill="1" applyBorder="1" applyAlignment="1">
      <alignment vertical="top" wrapText="1"/>
    </xf>
    <xf numFmtId="0" fontId="0" fillId="0" borderId="1" xfId="0" applyBorder="1" applyAlignment="1">
      <alignment vertical="top"/>
    </xf>
    <xf numFmtId="1" fontId="24" fillId="0" borderId="1" xfId="40" applyFont="1" applyBorder="1">
      <alignment horizontal="center" vertical="center" textRotation="90"/>
    </xf>
    <xf numFmtId="1" fontId="24" fillId="0" borderId="0" xfId="40" applyFont="1" applyBorder="1">
      <alignment horizontal="center" vertical="center" textRotation="90"/>
    </xf>
    <xf numFmtId="1" fontId="24" fillId="0" borderId="9" xfId="40" applyFont="1" applyBorder="1">
      <alignment horizontal="center" vertical="center" textRotation="90"/>
    </xf>
    <xf numFmtId="0" fontId="12" fillId="0" borderId="0" xfId="38" applyFont="1">
      <alignment horizontal="left" vertical="center" wrapText="1"/>
    </xf>
    <xf numFmtId="1" fontId="23" fillId="0" borderId="1" xfId="39" applyNumberFormat="1" applyFont="1" applyBorder="1">
      <alignment horizontal="center" vertical="center" textRotation="90" wrapText="1"/>
    </xf>
    <xf numFmtId="1" fontId="23" fillId="0" borderId="0" xfId="39" applyNumberFormat="1" applyFont="1" applyBorder="1">
      <alignment horizontal="center" vertical="center" textRotation="90" wrapText="1"/>
    </xf>
    <xf numFmtId="0" fontId="12" fillId="0" borderId="2" xfId="37" applyFont="1" applyBorder="1">
      <alignment horizontal="left" vertical="center" wrapText="1"/>
    </xf>
    <xf numFmtId="0" fontId="12" fillId="0" borderId="2" xfId="38" applyFont="1" applyBorder="1">
      <alignment horizontal="left" vertical="center" wrapText="1"/>
    </xf>
    <xf numFmtId="0" fontId="161" fillId="0" borderId="0" xfId="36" applyNumberFormat="1" applyFont="1" applyBorder="1" applyAlignment="1">
      <alignment horizontal="left" vertical="center" wrapText="1"/>
    </xf>
    <xf numFmtId="1" fontId="18" fillId="0" borderId="12" xfId="5" applyFont="1" applyBorder="1" applyAlignment="1">
      <alignment horizontal="center"/>
    </xf>
    <xf numFmtId="1" fontId="18" fillId="0" borderId="9" xfId="5" applyFont="1" applyBorder="1" applyAlignment="1">
      <alignment horizontal="center"/>
    </xf>
    <xf numFmtId="1" fontId="18" fillId="0" borderId="7" xfId="5" applyFont="1" applyBorder="1">
      <alignment horizontal="center"/>
    </xf>
    <xf numFmtId="1" fontId="18" fillId="0" borderId="8" xfId="5" applyFont="1" applyBorder="1">
      <alignment horizontal="center"/>
    </xf>
    <xf numFmtId="0" fontId="20" fillId="0" borderId="2" xfId="37" applyFont="1" applyBorder="1">
      <alignment horizontal="left" vertical="center" wrapText="1"/>
    </xf>
    <xf numFmtId="0" fontId="23" fillId="0" borderId="0" xfId="39" applyNumberFormat="1" applyFont="1" applyBorder="1">
      <alignment horizontal="center" vertical="center" textRotation="90" wrapText="1"/>
    </xf>
    <xf numFmtId="0" fontId="23" fillId="0" borderId="9" xfId="39" applyNumberFormat="1" applyFont="1" applyBorder="1">
      <alignment horizontal="center" vertical="center" textRotation="90" wrapText="1"/>
    </xf>
    <xf numFmtId="0" fontId="18" fillId="0" borderId="9" xfId="86" applyFont="1">
      <alignment horizontal="right" vertical="center"/>
    </xf>
    <xf numFmtId="0" fontId="18" fillId="0" borderId="0" xfId="86" applyFont="1" applyBorder="1">
      <alignment horizontal="right" vertical="center"/>
    </xf>
    <xf numFmtId="0" fontId="18" fillId="0" borderId="23" xfId="41" applyFont="1" applyBorder="1">
      <alignment horizontal="center" vertical="center"/>
    </xf>
    <xf numFmtId="0" fontId="18" fillId="0" borderId="22" xfId="41" applyFont="1" applyBorder="1">
      <alignment horizontal="center" vertical="center"/>
    </xf>
    <xf numFmtId="0" fontId="18" fillId="0" borderId="11" xfId="41" applyFont="1" applyBorder="1">
      <alignment horizontal="center" vertical="center"/>
    </xf>
    <xf numFmtId="0" fontId="18" fillId="0" borderId="1" xfId="41" applyFont="1" applyBorder="1" applyAlignment="1">
      <alignment horizontal="center" vertical="center"/>
    </xf>
    <xf numFmtId="0" fontId="18" fillId="0" borderId="11" xfId="41" applyFont="1" applyBorder="1" applyAlignment="1">
      <alignment horizontal="center" vertical="center"/>
    </xf>
    <xf numFmtId="0" fontId="12" fillId="0" borderId="7" xfId="75" applyFont="1" applyBorder="1" applyAlignment="1">
      <alignment horizontal="center"/>
    </xf>
    <xf numFmtId="0" fontId="18" fillId="0" borderId="14" xfId="41" applyFont="1" applyBorder="1" applyAlignment="1">
      <alignment horizontal="center" vertical="center"/>
    </xf>
    <xf numFmtId="0" fontId="12" fillId="0" borderId="11" xfId="75" applyFont="1" applyBorder="1" applyAlignment="1">
      <alignment horizontal="center" vertical="center"/>
    </xf>
    <xf numFmtId="0" fontId="12" fillId="0" borderId="0" xfId="112" applyFont="1" applyAlignment="1">
      <alignment horizontal="left" vertical="center" wrapText="1"/>
    </xf>
    <xf numFmtId="0" fontId="12" fillId="0" borderId="0" xfId="112" applyFont="1" applyBorder="1">
      <alignment horizontal="left" vertical="center" wrapText="1"/>
    </xf>
    <xf numFmtId="0" fontId="12" fillId="0" borderId="1" xfId="37" applyFont="1" applyBorder="1">
      <alignment horizontal="left" vertical="center" wrapText="1"/>
    </xf>
    <xf numFmtId="1" fontId="18" fillId="0" borderId="12" xfId="5" applyFont="1" applyBorder="1" applyAlignment="1">
      <alignment horizontal="center" vertical="center"/>
    </xf>
    <xf numFmtId="1" fontId="18" fillId="0" borderId="9" xfId="5" applyFont="1" applyBorder="1" applyAlignment="1">
      <alignment horizontal="center" vertical="center"/>
    </xf>
    <xf numFmtId="1" fontId="18" fillId="0" borderId="7" xfId="5" applyFont="1" applyBorder="1" applyAlignment="1">
      <alignment horizontal="center" vertical="center"/>
    </xf>
    <xf numFmtId="1" fontId="23" fillId="0" borderId="9" xfId="39" applyNumberFormat="1" applyFont="1" applyBorder="1">
      <alignment horizontal="center" vertical="center" textRotation="90" wrapText="1"/>
    </xf>
    <xf numFmtId="0" fontId="12" fillId="0" borderId="11" xfId="112" applyFont="1" applyBorder="1" applyAlignment="1">
      <alignment horizontal="center" vertical="center"/>
    </xf>
    <xf numFmtId="1" fontId="18" fillId="0" borderId="8" xfId="5" applyFont="1" applyBorder="1" applyAlignment="1">
      <alignment horizontal="center" vertical="center"/>
    </xf>
    <xf numFmtId="0" fontId="12" fillId="0" borderId="7" xfId="112" applyFont="1" applyBorder="1" applyAlignment="1">
      <alignment horizontal="center" vertical="center"/>
    </xf>
    <xf numFmtId="0" fontId="59" fillId="0" borderId="0" xfId="75" applyFont="1" applyAlignment="1">
      <alignment horizontal="left" vertical="top" wrapText="1"/>
    </xf>
    <xf numFmtId="0" fontId="12" fillId="0" borderId="0" xfId="75" applyFont="1" applyAlignment="1">
      <alignment horizontal="left" vertical="top" wrapText="1"/>
    </xf>
    <xf numFmtId="0" fontId="164" fillId="0" borderId="0" xfId="75" applyFont="1" applyAlignment="1">
      <alignment horizontal="left" vertical="center" wrapText="1"/>
    </xf>
    <xf numFmtId="0" fontId="55" fillId="0" borderId="10"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 xfId="0" applyFont="1" applyBorder="1" applyAlignment="1">
      <alignment horizontal="center" vertical="center" wrapText="1"/>
    </xf>
    <xf numFmtId="177" fontId="2" fillId="0" borderId="0" xfId="46" applyNumberFormat="1" applyFont="1" applyFill="1" applyBorder="1" applyAlignment="1">
      <alignment horizontal="left" vertical="top" wrapText="1"/>
    </xf>
    <xf numFmtId="0" fontId="162" fillId="0" borderId="0" xfId="36" applyNumberFormat="1" applyFont="1" applyFill="1" applyBorder="1" applyAlignment="1">
      <alignment horizontal="left" vertical="center" wrapText="1"/>
    </xf>
    <xf numFmtId="1" fontId="74" fillId="0" borderId="1" xfId="40" applyFont="1" applyBorder="1">
      <alignment horizontal="center" vertical="center" textRotation="90"/>
    </xf>
    <xf numFmtId="1" fontId="74" fillId="0" borderId="0" xfId="40" applyFont="1" applyBorder="1">
      <alignment horizontal="center" vertical="center" textRotation="90"/>
    </xf>
    <xf numFmtId="1" fontId="74" fillId="0" borderId="9" xfId="40" applyFont="1" applyBorder="1">
      <alignment horizontal="center" vertical="center" textRotation="90"/>
    </xf>
    <xf numFmtId="1" fontId="73" fillId="0" borderId="1"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73" fillId="0" borderId="0" xfId="39" applyNumberFormat="1" applyFont="1" applyBorder="1">
      <alignment horizontal="center" vertical="center" textRotation="90" wrapText="1"/>
    </xf>
    <xf numFmtId="0" fontId="73" fillId="0" borderId="9" xfId="39" applyNumberFormat="1" applyFont="1" applyBorder="1">
      <alignment horizontal="center" vertical="center" textRotation="90" wrapText="1"/>
    </xf>
    <xf numFmtId="0" fontId="69" fillId="0" borderId="0" xfId="38" applyFont="1">
      <alignment horizontal="left" vertical="center" wrapText="1"/>
    </xf>
    <xf numFmtId="0" fontId="69" fillId="0" borderId="2" xfId="37" applyFont="1" applyBorder="1">
      <alignment horizontal="left" vertical="center" wrapText="1"/>
    </xf>
    <xf numFmtId="0" fontId="69" fillId="0" borderId="0" xfId="0" applyFont="1" applyAlignment="1">
      <alignment horizontal="left" vertical="center" wrapText="1"/>
    </xf>
    <xf numFmtId="0" fontId="75" fillId="0" borderId="9" xfId="86" applyFont="1">
      <alignment horizontal="right" vertical="center"/>
    </xf>
    <xf numFmtId="0" fontId="75" fillId="0" borderId="0" xfId="86" applyFont="1" applyBorder="1">
      <alignment horizontal="right" vertical="center"/>
    </xf>
    <xf numFmtId="0" fontId="70" fillId="0" borderId="2" xfId="37" applyFont="1" applyBorder="1">
      <alignment horizontal="left" vertical="center" wrapText="1"/>
    </xf>
    <xf numFmtId="0" fontId="69" fillId="0" borderId="0" xfId="0" applyFont="1" applyBorder="1" applyAlignment="1">
      <alignment horizontal="left" vertical="center" wrapText="1"/>
    </xf>
    <xf numFmtId="0" fontId="69" fillId="0" borderId="1" xfId="37" applyFont="1" applyBorder="1">
      <alignment horizontal="left" vertical="center" wrapText="1"/>
    </xf>
    <xf numFmtId="1" fontId="74" fillId="0" borderId="0" xfId="40" applyFont="1" applyBorder="1" applyAlignment="1">
      <alignment horizontal="center" vertical="center" textRotation="90" wrapText="1"/>
    </xf>
    <xf numFmtId="0" fontId="69" fillId="0" borderId="2" xfId="38" applyFont="1" applyBorder="1">
      <alignment horizontal="left" vertical="center" wrapText="1"/>
    </xf>
    <xf numFmtId="1" fontId="8" fillId="0" borderId="10" xfId="141" applyNumberFormat="1" applyFont="1" applyBorder="1" applyAlignment="1">
      <alignment horizontal="center" vertical="center"/>
    </xf>
    <xf numFmtId="1" fontId="8" fillId="0" borderId="2" xfId="141" applyNumberFormat="1" applyFont="1" applyBorder="1" applyAlignment="1">
      <alignment horizontal="center" vertical="center"/>
    </xf>
    <xf numFmtId="177" fontId="2" fillId="0" borderId="0" xfId="46" applyNumberFormat="1" applyFont="1" applyFill="1" applyBorder="1" applyAlignment="1">
      <alignment horizontal="left" wrapText="1"/>
    </xf>
    <xf numFmtId="187" fontId="6" fillId="0" borderId="0" xfId="1" applyNumberFormat="1" applyFont="1" applyFill="1" applyBorder="1" applyAlignment="1">
      <alignment horizontal="center"/>
    </xf>
    <xf numFmtId="187" fontId="6" fillId="0" borderId="1" xfId="1" applyNumberFormat="1" applyFont="1" applyFill="1" applyBorder="1" applyAlignment="1">
      <alignment horizontal="center"/>
    </xf>
    <xf numFmtId="1" fontId="8" fillId="0" borderId="10" xfId="141" applyNumberFormat="1" applyFont="1" applyBorder="1" applyAlignment="1">
      <alignment horizontal="center" vertical="center" wrapText="1"/>
    </xf>
    <xf numFmtId="1" fontId="8" fillId="0" borderId="2"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8" fillId="0" borderId="2" xfId="3" applyFont="1" applyFill="1" applyBorder="1" applyAlignment="1">
      <alignment horizontal="center" vertical="center"/>
    </xf>
    <xf numFmtId="0" fontId="8" fillId="0" borderId="1" xfId="3" applyFont="1" applyFill="1" applyBorder="1" applyAlignment="1">
      <alignment horizontal="left" vertical="center" wrapText="1"/>
    </xf>
    <xf numFmtId="0" fontId="28" fillId="0" borderId="0" xfId="3" applyFont="1" applyFill="1" applyAlignment="1">
      <alignment horizontal="left" vertical="center" wrapText="1"/>
    </xf>
    <xf numFmtId="0" fontId="28" fillId="0" borderId="9" xfId="3" applyFont="1" applyFill="1" applyBorder="1" applyAlignment="1">
      <alignment horizontal="left" vertical="center" wrapText="1"/>
    </xf>
    <xf numFmtId="0" fontId="8" fillId="0" borderId="4" xfId="141" applyFont="1" applyFill="1" applyBorder="1" applyAlignment="1">
      <alignment horizontal="center" vertical="center"/>
    </xf>
    <xf numFmtId="1" fontId="8" fillId="0" borderId="13" xfId="141" applyNumberFormat="1" applyFont="1" applyFill="1" applyBorder="1" applyAlignment="1">
      <alignment horizontal="center" vertical="center" wrapText="1"/>
    </xf>
    <xf numFmtId="1" fontId="8" fillId="0" borderId="17"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1" fontId="55" fillId="0" borderId="13" xfId="141" applyNumberFormat="1" applyFont="1" applyFill="1" applyBorder="1" applyAlignment="1">
      <alignment horizontal="center" vertical="center" wrapText="1"/>
    </xf>
    <xf numFmtId="1" fontId="55" fillId="0" borderId="17" xfId="141" applyNumberFormat="1" applyFont="1" applyFill="1" applyBorder="1" applyAlignment="1">
      <alignment horizontal="center" vertical="center" wrapText="1"/>
    </xf>
    <xf numFmtId="1" fontId="55" fillId="0" borderId="8" xfId="141" applyNumberFormat="1" applyFont="1" applyFill="1" applyBorder="1" applyAlignment="1">
      <alignment horizontal="center" vertical="center" wrapText="1"/>
    </xf>
    <xf numFmtId="1" fontId="55" fillId="0" borderId="11" xfId="141" applyNumberFormat="1" applyFont="1" applyFill="1" applyBorder="1" applyAlignment="1">
      <alignment horizontal="center" vertical="center" wrapText="1"/>
    </xf>
    <xf numFmtId="1" fontId="55" fillId="0" borderId="6" xfId="141" applyNumberFormat="1" applyFont="1" applyFill="1" applyBorder="1" applyAlignment="1">
      <alignment horizontal="center" vertical="center" wrapText="1"/>
    </xf>
    <xf numFmtId="1" fontId="55" fillId="0" borderId="7" xfId="141" applyNumberFormat="1" applyFont="1" applyFill="1" applyBorder="1" applyAlignment="1">
      <alignment horizontal="center" vertical="center" wrapText="1"/>
    </xf>
    <xf numFmtId="1" fontId="55" fillId="0" borderId="14" xfId="141" applyNumberFormat="1" applyFont="1" applyFill="1" applyBorder="1" applyAlignment="1">
      <alignment horizontal="center" vertical="center" wrapText="1"/>
    </xf>
    <xf numFmtId="1" fontId="55" fillId="0" borderId="5" xfId="141" applyNumberFormat="1" applyFont="1" applyFill="1" applyBorder="1" applyAlignment="1">
      <alignment horizontal="center" vertical="center" wrapText="1"/>
    </xf>
    <xf numFmtId="1" fontId="55" fillId="0" borderId="12" xfId="141" applyNumberFormat="1" applyFont="1" applyFill="1" applyBorder="1" applyAlignment="1">
      <alignment horizontal="center" vertical="center" wrapText="1"/>
    </xf>
    <xf numFmtId="0" fontId="8" fillId="0" borderId="11" xfId="141" applyFont="1" applyFill="1" applyBorder="1" applyAlignment="1">
      <alignment horizontal="center" vertical="center"/>
    </xf>
    <xf numFmtId="0" fontId="8" fillId="0" borderId="6" xfId="141" applyFont="1" applyFill="1" applyBorder="1" applyAlignment="1">
      <alignment horizontal="center" vertical="center"/>
    </xf>
    <xf numFmtId="0" fontId="8" fillId="0" borderId="7" xfId="141" applyFont="1" applyFill="1" applyBorder="1" applyAlignment="1">
      <alignment horizontal="center" vertical="center"/>
    </xf>
    <xf numFmtId="1" fontId="55" fillId="0" borderId="1" xfId="141" applyNumberFormat="1" applyFont="1" applyFill="1" applyBorder="1" applyAlignment="1">
      <alignment horizontal="center" vertical="center" wrapText="1"/>
    </xf>
    <xf numFmtId="1" fontId="55" fillId="0" borderId="0" xfId="141" applyNumberFormat="1" applyFont="1" applyFill="1" applyBorder="1" applyAlignment="1">
      <alignment horizontal="center" vertical="center" wrapText="1"/>
    </xf>
    <xf numFmtId="1" fontId="55" fillId="0" borderId="9" xfId="141" applyNumberFormat="1" applyFont="1" applyFill="1" applyBorder="1" applyAlignment="1">
      <alignment horizontal="center" vertical="center" wrapText="1"/>
    </xf>
    <xf numFmtId="0" fontId="8" fillId="0" borderId="13" xfId="141" applyFont="1" applyFill="1" applyBorder="1" applyAlignment="1">
      <alignment horizontal="center" vertical="center"/>
    </xf>
    <xf numFmtId="0" fontId="8" fillId="0" borderId="17" xfId="141" applyFont="1" applyFill="1" applyBorder="1" applyAlignment="1">
      <alignment horizontal="center" vertical="center"/>
    </xf>
    <xf numFmtId="0" fontId="8" fillId="0" borderId="8" xfId="141" applyFont="1" applyFill="1" applyBorder="1" applyAlignment="1">
      <alignment horizontal="center" vertical="center"/>
    </xf>
    <xf numFmtId="177" fontId="2" fillId="0" borderId="0" xfId="46" applyNumberFormat="1" applyFont="1" applyFill="1" applyBorder="1" applyAlignment="1">
      <alignment horizontal="left" vertical="top"/>
    </xf>
    <xf numFmtId="1" fontId="8" fillId="0" borderId="3"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4"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0" fontId="15" fillId="0" borderId="1" xfId="3" applyFont="1" applyFill="1" applyBorder="1" applyAlignment="1">
      <alignment horizontal="center" vertical="center"/>
    </xf>
    <xf numFmtId="0" fontId="15" fillId="0" borderId="0" xfId="3" applyFont="1" applyFill="1" applyBorder="1" applyAlignment="1">
      <alignment horizontal="center" vertical="center"/>
    </xf>
    <xf numFmtId="0" fontId="15" fillId="0" borderId="9" xfId="3" applyFont="1" applyFill="1" applyBorder="1" applyAlignment="1">
      <alignment horizontal="center" vertical="center"/>
    </xf>
    <xf numFmtId="0" fontId="15" fillId="0" borderId="13" xfId="3" applyFont="1" applyFill="1" applyBorder="1" applyAlignment="1">
      <alignment horizontal="center" vertical="center"/>
    </xf>
    <xf numFmtId="0" fontId="15" fillId="0" borderId="17" xfId="3" applyFont="1" applyFill="1" applyBorder="1" applyAlignment="1">
      <alignment horizontal="center" vertical="center"/>
    </xf>
    <xf numFmtId="0" fontId="15" fillId="0" borderId="8" xfId="3" applyFont="1" applyFill="1" applyBorder="1" applyAlignment="1">
      <alignment horizontal="center" vertical="center"/>
    </xf>
    <xf numFmtId="1" fontId="8" fillId="0" borderId="11"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3" xfId="141" applyNumberFormat="1" applyFont="1" applyFill="1" applyBorder="1" applyAlignment="1">
      <alignment horizontal="center" vertical="center" wrapText="1"/>
    </xf>
    <xf numFmtId="1" fontId="8" fillId="0" borderId="14" xfId="141" applyNumberFormat="1" applyFont="1" applyFill="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11" xfId="141" applyNumberFormat="1" applyFont="1" applyFill="1" applyBorder="1" applyAlignment="1">
      <alignment horizontal="center" vertical="center" wrapText="1"/>
    </xf>
    <xf numFmtId="1" fontId="8" fillId="0" borderId="7" xfId="141" applyNumberFormat="1" applyFont="1" applyFill="1" applyBorder="1" applyAlignment="1">
      <alignment horizontal="center" vertical="center" wrapText="1"/>
    </xf>
    <xf numFmtId="1" fontId="8" fillId="0" borderId="4" xfId="141" applyNumberFormat="1" applyFont="1" applyBorder="1" applyAlignment="1">
      <alignment horizontal="center" vertical="center" wrapText="1"/>
    </xf>
    <xf numFmtId="1" fontId="8" fillId="0" borderId="1" xfId="141" applyNumberFormat="1" applyFont="1" applyBorder="1" applyAlignment="1">
      <alignment horizontal="center" vertical="center" wrapText="1"/>
    </xf>
    <xf numFmtId="0" fontId="6" fillId="0" borderId="14" xfId="46" applyFont="1" applyFill="1" applyBorder="1" applyAlignment="1">
      <alignment horizontal="center" wrapText="1"/>
    </xf>
    <xf numFmtId="0" fontId="39" fillId="0" borderId="11" xfId="46" applyFont="1" applyFill="1" applyBorder="1" applyAlignment="1">
      <alignment horizontal="center" wrapText="1"/>
    </xf>
    <xf numFmtId="0" fontId="6" fillId="0" borderId="5" xfId="46" applyFont="1" applyFill="1" applyBorder="1" applyAlignment="1">
      <alignment horizontal="center" wrapText="1"/>
    </xf>
    <xf numFmtId="0" fontId="39" fillId="0" borderId="6" xfId="46" applyFont="1" applyFill="1" applyBorder="1" applyAlignment="1">
      <alignment horizontal="center" wrapText="1"/>
    </xf>
    <xf numFmtId="0" fontId="28" fillId="0" borderId="0" xfId="3" applyFont="1" applyFill="1" applyAlignment="1">
      <alignment horizontal="center"/>
    </xf>
    <xf numFmtId="0" fontId="70" fillId="0" borderId="0" xfId="50" applyFont="1" applyAlignment="1">
      <alignment horizontal="center" vertical="center"/>
    </xf>
    <xf numFmtId="0" fontId="69" fillId="0" borderId="0" xfId="50" applyFont="1"/>
    <xf numFmtId="0" fontId="70" fillId="0" borderId="0" xfId="551" applyFont="1" applyAlignment="1">
      <alignment horizontal="center" vertical="center"/>
    </xf>
  </cellXfs>
  <cellStyles count="997">
    <cellStyle name="##0" xfId="144"/>
    <cellStyle name="##0,0" xfId="145"/>
    <cellStyle name="##0,0 2" xfId="146"/>
    <cellStyle name="##0,00" xfId="147"/>
    <cellStyle name="[Kursiv]##0" xfId="148"/>
    <cellStyle name="[Kursiv]##0,0" xfId="149"/>
    <cellStyle name="[Kursiv]##0,0 2" xfId="150"/>
    <cellStyle name="[Kursiv]##0,00" xfId="151"/>
    <cellStyle name="0mitP" xfId="184"/>
    <cellStyle name="0mitP 2" xfId="693"/>
    <cellStyle name="0ohneP" xfId="185"/>
    <cellStyle name="0ohneP 2" xfId="694"/>
    <cellStyle name="10mitP" xfId="186"/>
    <cellStyle name="10mitP 2" xfId="695"/>
    <cellStyle name="12mitP" xfId="187"/>
    <cellStyle name="12mitP 2" xfId="696"/>
    <cellStyle name="12ohneP" xfId="188"/>
    <cellStyle name="12ohneP 2" xfId="697"/>
    <cellStyle name="13mitP" xfId="189"/>
    <cellStyle name="13mitP 2" xfId="698"/>
    <cellStyle name="1mitP" xfId="190"/>
    <cellStyle name="1mitP 2" xfId="699"/>
    <cellStyle name="1ohneP" xfId="191"/>
    <cellStyle name="20 % - Akzent1" xfId="256" builtinId="30" customBuiltin="1"/>
    <cellStyle name="20 % - Akzent1 2" xfId="554"/>
    <cellStyle name="20 % - Akzent1 2 2" xfId="700"/>
    <cellStyle name="20 % - Akzent2" xfId="260" builtinId="34" customBuiltin="1"/>
    <cellStyle name="20 % - Akzent2 2" xfId="570"/>
    <cellStyle name="20 % - Akzent2 2 2" xfId="701"/>
    <cellStyle name="20 % - Akzent3" xfId="264" builtinId="38" customBuiltin="1"/>
    <cellStyle name="20 % - Akzent3 2" xfId="580"/>
    <cellStyle name="20 % - Akzent3 2 2" xfId="702"/>
    <cellStyle name="20 % - Akzent4" xfId="268" builtinId="42" customBuiltin="1"/>
    <cellStyle name="20 % - Akzent4 2" xfId="583"/>
    <cellStyle name="20 % - Akzent4 2 2" xfId="703"/>
    <cellStyle name="20 % - Akzent5" xfId="272" builtinId="46" customBuiltin="1"/>
    <cellStyle name="20 % - Akzent5 2" xfId="564"/>
    <cellStyle name="20 % - Akzent5 2 2" xfId="704"/>
    <cellStyle name="20 % - Akzent6" xfId="276" builtinId="50" customBuiltin="1"/>
    <cellStyle name="20 % - Akzent6 2" xfId="568"/>
    <cellStyle name="20 % - Akzent6 2 2" xfId="705"/>
    <cellStyle name="20% - Akzent1" xfId="55"/>
    <cellStyle name="20% - Akzent1 2" xfId="279"/>
    <cellStyle name="20% - Akzent1 2 2" xfId="635"/>
    <cellStyle name="20% - Akzent1 3" xfId="280"/>
    <cellStyle name="20% - Akzent1 3 2" xfId="503"/>
    <cellStyle name="20% - Akzent2" xfId="56"/>
    <cellStyle name="20% - Akzent2 2" xfId="281"/>
    <cellStyle name="20% - Akzent2 2 2" xfId="636"/>
    <cellStyle name="20% - Akzent2 3" xfId="282"/>
    <cellStyle name="20% - Akzent2 3 2" xfId="504"/>
    <cellStyle name="20% - Akzent3" xfId="57"/>
    <cellStyle name="20% - Akzent3 2" xfId="283"/>
    <cellStyle name="20% - Akzent3 2 2" xfId="637"/>
    <cellStyle name="20% - Akzent3 3" xfId="284"/>
    <cellStyle name="20% - Akzent3 3 2" xfId="505"/>
    <cellStyle name="20% - Akzent4" xfId="58"/>
    <cellStyle name="20% - Akzent4 2" xfId="285"/>
    <cellStyle name="20% - Akzent4 2 2" xfId="638"/>
    <cellStyle name="20% - Akzent4 3" xfId="286"/>
    <cellStyle name="20% - Akzent4 3 2" xfId="506"/>
    <cellStyle name="20% - Akzent5" xfId="59"/>
    <cellStyle name="20% - Akzent6" xfId="60"/>
    <cellStyle name="20% - Akzent6 2" xfId="287"/>
    <cellStyle name="20% - Akzent6 2 2" xfId="639"/>
    <cellStyle name="20% - Akzent6 3" xfId="288"/>
    <cellStyle name="20% - Akzent6 3 2" xfId="507"/>
    <cellStyle name="2mitP" xfId="192"/>
    <cellStyle name="2ohneP" xfId="193"/>
    <cellStyle name="2x indented GHG Textfiels" xfId="194"/>
    <cellStyle name="3mitP" xfId="195"/>
    <cellStyle name="3mitP 2" xfId="706"/>
    <cellStyle name="3ohneP" xfId="196"/>
    <cellStyle name="3ohneP 2" xfId="707"/>
    <cellStyle name="40 % - Akzent1" xfId="257" builtinId="31" customBuiltin="1"/>
    <cellStyle name="40 % - Akzent1 2" xfId="576"/>
    <cellStyle name="40 % - Akzent1 2 2" xfId="708"/>
    <cellStyle name="40 % - Akzent2" xfId="261" builtinId="35" customBuiltin="1"/>
    <cellStyle name="40 % - Akzent2 2" xfId="575"/>
    <cellStyle name="40 % - Akzent2 2 2" xfId="709"/>
    <cellStyle name="40 % - Akzent3" xfId="265" builtinId="39" customBuiltin="1"/>
    <cellStyle name="40 % - Akzent3 2" xfId="574"/>
    <cellStyle name="40 % - Akzent3 2 2" xfId="710"/>
    <cellStyle name="40 % - Akzent4" xfId="269" builtinId="43" customBuiltin="1"/>
    <cellStyle name="40 % - Akzent4 2" xfId="573"/>
    <cellStyle name="40 % - Akzent4 2 2" xfId="711"/>
    <cellStyle name="40 % - Akzent5" xfId="273" builtinId="47" customBuiltin="1"/>
    <cellStyle name="40 % - Akzent5 2" xfId="572"/>
    <cellStyle name="40 % - Akzent5 2 2" xfId="712"/>
    <cellStyle name="40 % - Akzent6" xfId="277" builtinId="51" customBuiltin="1"/>
    <cellStyle name="40 % - Akzent6 2" xfId="571"/>
    <cellStyle name="40 % - Akzent6 2 2" xfId="713"/>
    <cellStyle name="40% - Akzent1" xfId="61"/>
    <cellStyle name="40% - Akzent1 2" xfId="289"/>
    <cellStyle name="40% - Akzent1 2 2" xfId="640"/>
    <cellStyle name="40% - Akzent1 3" xfId="290"/>
    <cellStyle name="40% - Akzent1 3 2" xfId="508"/>
    <cellStyle name="40% - Akzent2" xfId="62"/>
    <cellStyle name="40% - Akzent3" xfId="63"/>
    <cellStyle name="40% - Akzent3 2" xfId="291"/>
    <cellStyle name="40% - Akzent3 2 2" xfId="641"/>
    <cellStyle name="40% - Akzent3 3" xfId="292"/>
    <cellStyle name="40% - Akzent3 3 2" xfId="509"/>
    <cellStyle name="40% - Akzent4" xfId="64"/>
    <cellStyle name="40% - Akzent4 2" xfId="293"/>
    <cellStyle name="40% - Akzent4 2 2" xfId="642"/>
    <cellStyle name="40% - Akzent4 3" xfId="294"/>
    <cellStyle name="40% - Akzent4 3 2" xfId="510"/>
    <cellStyle name="40% - Akzent5" xfId="65"/>
    <cellStyle name="40% - Akzent5 2" xfId="295"/>
    <cellStyle name="40% - Akzent5 2 2" xfId="643"/>
    <cellStyle name="40% - Akzent5 3" xfId="296"/>
    <cellStyle name="40% - Akzent5 3 2" xfId="511"/>
    <cellStyle name="40% - Akzent6" xfId="66"/>
    <cellStyle name="40% - Akzent6 2" xfId="297"/>
    <cellStyle name="40% - Akzent6 2 2" xfId="644"/>
    <cellStyle name="40% - Akzent6 3" xfId="298"/>
    <cellStyle name="40% - Akzent6 3 2" xfId="512"/>
    <cellStyle name="4mitP" xfId="197"/>
    <cellStyle name="4mitP 2" xfId="714"/>
    <cellStyle name="4ohneP" xfId="198"/>
    <cellStyle name="5x indented GHG Textfiels" xfId="199"/>
    <cellStyle name="60 % - Akzent1" xfId="258" builtinId="32" customBuiltin="1"/>
    <cellStyle name="60 % - Akzent1 2" xfId="556"/>
    <cellStyle name="60 % - Akzent2" xfId="262" builtinId="36" customBuiltin="1"/>
    <cellStyle name="60 % - Akzent2 2" xfId="565"/>
    <cellStyle name="60 % - Akzent3" xfId="266" builtinId="40" customBuiltin="1"/>
    <cellStyle name="60 % - Akzent3 2" xfId="561"/>
    <cellStyle name="60 % - Akzent4" xfId="270" builtinId="44" customBuiltin="1"/>
    <cellStyle name="60 % - Akzent4 2" xfId="558"/>
    <cellStyle name="60 % - Akzent5" xfId="274" builtinId="48" customBuiltin="1"/>
    <cellStyle name="60 % - Akzent5 2" xfId="560"/>
    <cellStyle name="60 % - Akzent6" xfId="278" builtinId="52" customBuiltin="1"/>
    <cellStyle name="60 % - Akzent6 2" xfId="582"/>
    <cellStyle name="60% - Akzent1" xfId="67"/>
    <cellStyle name="60% - Akzent1 2" xfId="299"/>
    <cellStyle name="60% - Akzent1 2 2" xfId="645"/>
    <cellStyle name="60% - Akzent1 3" xfId="300"/>
    <cellStyle name="60% - Akzent1 3 2" xfId="513"/>
    <cellStyle name="60% - Akzent2" xfId="68"/>
    <cellStyle name="60% - Akzent2 2" xfId="301"/>
    <cellStyle name="60% - Akzent2 2 2" xfId="646"/>
    <cellStyle name="60% - Akzent2 3" xfId="302"/>
    <cellStyle name="60% - Akzent2 3 2" xfId="514"/>
    <cellStyle name="60% - Akzent3" xfId="69"/>
    <cellStyle name="60% - Akzent3 2" xfId="303"/>
    <cellStyle name="60% - Akzent3 2 2" xfId="647"/>
    <cellStyle name="60% - Akzent3 3" xfId="304"/>
    <cellStyle name="60% - Akzent3 3 2" xfId="515"/>
    <cellStyle name="60% - Akzent4" xfId="70"/>
    <cellStyle name="60% - Akzent4 2" xfId="305"/>
    <cellStyle name="60% - Akzent4 2 2" xfId="648"/>
    <cellStyle name="60% - Akzent4 3" xfId="306"/>
    <cellStyle name="60% - Akzent4 3 2" xfId="516"/>
    <cellStyle name="60% - Akzent5" xfId="71"/>
    <cellStyle name="60% - Akzent5 2" xfId="307"/>
    <cellStyle name="60% - Akzent5 2 2" xfId="649"/>
    <cellStyle name="60% - Akzent5 3" xfId="308"/>
    <cellStyle name="60% - Akzent5 3 2" xfId="517"/>
    <cellStyle name="60% - Akzent6" xfId="72"/>
    <cellStyle name="60% - Akzent6 2" xfId="309"/>
    <cellStyle name="60% - Akzent6 2 2" xfId="650"/>
    <cellStyle name="60% - Akzent6 3" xfId="310"/>
    <cellStyle name="60% - Akzent6 3 2" xfId="518"/>
    <cellStyle name="6mitP" xfId="200"/>
    <cellStyle name="6mitP 2" xfId="715"/>
    <cellStyle name="6ohneP" xfId="201"/>
    <cellStyle name="6ohneP 2" xfId="716"/>
    <cellStyle name="7mitP" xfId="202"/>
    <cellStyle name="7mitP 2" xfId="717"/>
    <cellStyle name="9mitP" xfId="203"/>
    <cellStyle name="9mitP 2" xfId="718"/>
    <cellStyle name="9ohneP" xfId="204"/>
    <cellStyle name="9ohneP 2" xfId="719"/>
    <cellStyle name="A4 Auto Format" xfId="205"/>
    <cellStyle name="A4 Auto Format 2" xfId="391"/>
    <cellStyle name="A4 Auto Format 2 2" xfId="462"/>
    <cellStyle name="A4 Auto Format 2 2 2" xfId="720"/>
    <cellStyle name="A4 Auto Format 2 3" xfId="721"/>
    <cellStyle name="A4 Auto Format 2 3 2" xfId="722"/>
    <cellStyle name="A4 Auto Format 2 4" xfId="723"/>
    <cellStyle name="A4 Auto Format 3" xfId="724"/>
    <cellStyle name="A4 Auto Format 3 2" xfId="725"/>
    <cellStyle name="A4 Auto Format 4" xfId="726"/>
    <cellStyle name="A4 Gg" xfId="206"/>
    <cellStyle name="A4 Gg 2" xfId="392"/>
    <cellStyle name="A4 Gg 2 2" xfId="727"/>
    <cellStyle name="A4 Gg 3" xfId="728"/>
    <cellStyle name="A4 Gg 3 2" xfId="729"/>
    <cellStyle name="A4 Gg 4" xfId="730"/>
    <cellStyle name="A4 kg" xfId="207"/>
    <cellStyle name="A4 kg 2" xfId="393"/>
    <cellStyle name="A4 kg 2 2" xfId="731"/>
    <cellStyle name="A4 kg 3" xfId="732"/>
    <cellStyle name="A4 kg 3 2" xfId="733"/>
    <cellStyle name="A4 kg 4" xfId="734"/>
    <cellStyle name="A4 kt" xfId="208"/>
    <cellStyle name="A4 kt 2" xfId="394"/>
    <cellStyle name="A4 kt 2 2" xfId="735"/>
    <cellStyle name="A4 kt 3" xfId="736"/>
    <cellStyle name="A4 kt 3 2" xfId="737"/>
    <cellStyle name="A4 kt 4" xfId="738"/>
    <cellStyle name="A4 No Format" xfId="209"/>
    <cellStyle name="A4 No Format 2" xfId="395"/>
    <cellStyle name="A4 No Format 2 2" xfId="463"/>
    <cellStyle name="A4 No Format 2 2 2" xfId="739"/>
    <cellStyle name="A4 No Format 2 3" xfId="740"/>
    <cellStyle name="A4 No Format 2 3 2" xfId="741"/>
    <cellStyle name="A4 No Format 2 4" xfId="742"/>
    <cellStyle name="A4 No Format 3" xfId="743"/>
    <cellStyle name="A4 No Format 3 2" xfId="744"/>
    <cellStyle name="A4 No Format 4" xfId="745"/>
    <cellStyle name="A4 Normal" xfId="210"/>
    <cellStyle name="A4 Normal 2" xfId="396"/>
    <cellStyle name="A4 Normal 2 2" xfId="464"/>
    <cellStyle name="A4 Normal 2 2 2" xfId="746"/>
    <cellStyle name="A4 Normal 2 3" xfId="747"/>
    <cellStyle name="A4 Normal 2 3 2" xfId="748"/>
    <cellStyle name="A4 Normal 2 4" xfId="749"/>
    <cellStyle name="A4 Normal 3" xfId="750"/>
    <cellStyle name="A4 Normal 3 2" xfId="751"/>
    <cellStyle name="A4 Normal 4" xfId="752"/>
    <cellStyle name="A4 Stck" xfId="211"/>
    <cellStyle name="A4 Stck 2" xfId="397"/>
    <cellStyle name="A4 Stck 2 2" xfId="753"/>
    <cellStyle name="A4 Stck 3" xfId="754"/>
    <cellStyle name="A4 Stck 3 2" xfId="755"/>
    <cellStyle name="A4 Stck 4" xfId="756"/>
    <cellStyle name="A4 Stk" xfId="212"/>
    <cellStyle name="A4 Stk 2" xfId="398"/>
    <cellStyle name="A4 Stk 2 2" xfId="757"/>
    <cellStyle name="A4 Stk 3" xfId="758"/>
    <cellStyle name="A4 Stk 3 2" xfId="759"/>
    <cellStyle name="A4 Stk 4" xfId="760"/>
    <cellStyle name="A4 T.Stk" xfId="213"/>
    <cellStyle name="A4 T.Stk 2" xfId="399"/>
    <cellStyle name="A4 T.Stk 2 2" xfId="761"/>
    <cellStyle name="A4 T.Stk 3" xfId="762"/>
    <cellStyle name="A4 T.Stk 3 2" xfId="763"/>
    <cellStyle name="A4 T.Stk 4" xfId="764"/>
    <cellStyle name="A4 TJ" xfId="214"/>
    <cellStyle name="A4 TJ 2" xfId="400"/>
    <cellStyle name="A4 TJ 2 2" xfId="765"/>
    <cellStyle name="A4 TJ 3" xfId="766"/>
    <cellStyle name="A4 TJ 3 2" xfId="767"/>
    <cellStyle name="A4 TJ 4" xfId="768"/>
    <cellStyle name="A4 TStk" xfId="215"/>
    <cellStyle name="A4 TStk 2" xfId="401"/>
    <cellStyle name="A4 TStk 2 2" xfId="769"/>
    <cellStyle name="A4 TStk 3" xfId="770"/>
    <cellStyle name="A4 TStk 3 2" xfId="771"/>
    <cellStyle name="A4 TStk 4" xfId="772"/>
    <cellStyle name="A4 Year" xfId="216"/>
    <cellStyle name="A4 Year 2" xfId="402"/>
    <cellStyle name="A4 Year 2 2" xfId="773"/>
    <cellStyle name="A4 Year 3" xfId="774"/>
    <cellStyle name="A4 Year 3 2" xfId="775"/>
    <cellStyle name="A4 Year 4" xfId="776"/>
    <cellStyle name="Akzent1" xfId="255" builtinId="29" customBuiltin="1"/>
    <cellStyle name="Akzent1 2" xfId="87"/>
    <cellStyle name="Akzent1 2 2" xfId="651"/>
    <cellStyle name="Akzent1 2 3" xfId="524"/>
    <cellStyle name="Akzent1 2 4" xfId="471"/>
    <cellStyle name="Akzent1 3" xfId="311"/>
    <cellStyle name="Akzent1 3 2" xfId="584"/>
    <cellStyle name="Akzent2" xfId="259" builtinId="33" customBuiltin="1"/>
    <cellStyle name="Akzent2 2" xfId="88"/>
    <cellStyle name="Akzent2 2 2" xfId="652"/>
    <cellStyle name="Akzent2 2 3" xfId="525"/>
    <cellStyle name="Akzent2 2 4" xfId="472"/>
    <cellStyle name="Akzent2 3" xfId="312"/>
    <cellStyle name="Akzent2 3 2" xfId="566"/>
    <cellStyle name="Akzent3" xfId="263" builtinId="37" customBuiltin="1"/>
    <cellStyle name="Akzent3 2" xfId="89"/>
    <cellStyle name="Akzent3 2 2" xfId="653"/>
    <cellStyle name="Akzent3 2 3" xfId="526"/>
    <cellStyle name="Akzent3 2 4" xfId="473"/>
    <cellStyle name="Akzent3 3" xfId="313"/>
    <cellStyle name="Akzent3 3 2" xfId="567"/>
    <cellStyle name="Akzent4" xfId="267" builtinId="41" customBuiltin="1"/>
    <cellStyle name="Akzent4 2" xfId="90"/>
    <cellStyle name="Akzent4 2 2" xfId="654"/>
    <cellStyle name="Akzent4 2 3" xfId="527"/>
    <cellStyle name="Akzent4 2 4" xfId="474"/>
    <cellStyle name="Akzent4 3" xfId="314"/>
    <cellStyle name="Akzent4 3 2" xfId="581"/>
    <cellStyle name="Akzent5" xfId="271" builtinId="45" customBuiltin="1"/>
    <cellStyle name="Akzent5 2" xfId="91"/>
    <cellStyle name="Akzent5 3" xfId="579"/>
    <cellStyle name="Akzent6" xfId="275" builtinId="49" customBuiltin="1"/>
    <cellStyle name="Akzent6 2" xfId="92"/>
    <cellStyle name="Akzent6 2 2" xfId="655"/>
    <cellStyle name="Akzent6 2 3" xfId="528"/>
    <cellStyle name="Akzent6 2 4" xfId="475"/>
    <cellStyle name="Akzent6 3" xfId="315"/>
    <cellStyle name="Akzent6 3 2" xfId="577"/>
    <cellStyle name="Ausgabe" xfId="248" builtinId="21" customBuiltin="1"/>
    <cellStyle name="Ausgabe 2" xfId="93"/>
    <cellStyle name="Ausgabe 2 2" xfId="656"/>
    <cellStyle name="Ausgabe 2 3" xfId="529"/>
    <cellStyle name="Ausgabe 2 4" xfId="476"/>
    <cellStyle name="Ausgabe 3" xfId="316"/>
    <cellStyle name="Ausgabe 3 2" xfId="557"/>
    <cellStyle name="BasisEineNK" xfId="127"/>
    <cellStyle name="BasisEineNK 2" xfId="128"/>
    <cellStyle name="BasisEineNK 2 2" xfId="317"/>
    <cellStyle name="BasisOhneNK" xfId="94"/>
    <cellStyle name="BasisOhneNK 2" xfId="129"/>
    <cellStyle name="Benennungen" xfId="5"/>
    <cellStyle name="Berechnung" xfId="249" builtinId="22" customBuiltin="1"/>
    <cellStyle name="Berechnung 2" xfId="95"/>
    <cellStyle name="Berechnung 2 2" xfId="657"/>
    <cellStyle name="Berechnung 2 3" xfId="530"/>
    <cellStyle name="Berechnung 2 4" xfId="477"/>
    <cellStyle name="Berechnung 3" xfId="318"/>
    <cellStyle name="Berechnung 3 2" xfId="562"/>
    <cellStyle name="berichtigtes E. Dezimal" xfId="73"/>
    <cellStyle name="berichtigtes E. ganzzahlig" xfId="152"/>
    <cellStyle name="Bilanz" xfId="96"/>
    <cellStyle name="Bilanz 2" xfId="130"/>
    <cellStyle name="Bilanz 2 2" xfId="319"/>
    <cellStyle name="Bold GHG Numbers (0.00)" xfId="217"/>
    <cellStyle name="Dezimal_7 Statistischer Bericht 1998" xfId="85"/>
    <cellStyle name="Eingabe" xfId="247" builtinId="20" customBuiltin="1"/>
    <cellStyle name="Eingabe 2" xfId="97"/>
    <cellStyle name="Eingabe 2 2" xfId="658"/>
    <cellStyle name="Eingabe 2 3" xfId="531"/>
    <cellStyle name="Eingabe 2 4" xfId="478"/>
    <cellStyle name="Eingabe 3" xfId="320"/>
    <cellStyle name="Eingabe 3 2" xfId="569"/>
    <cellStyle name="Ergebnis" xfId="254" builtinId="25" customBuiltin="1"/>
    <cellStyle name="Ergebnis 2" xfId="98"/>
    <cellStyle name="Ergebnis 2 2" xfId="659"/>
    <cellStyle name="Ergebnis 2 3" xfId="532"/>
    <cellStyle name="Ergebnis 2 4" xfId="479"/>
    <cellStyle name="Ergebnis 3" xfId="321"/>
    <cellStyle name="Ergebnis 3 2" xfId="563"/>
    <cellStyle name="Erklärender Text" xfId="253" builtinId="53" customBuiltin="1"/>
    <cellStyle name="Erklärender Text 2" xfId="99"/>
    <cellStyle name="Erklärender Text 3" xfId="585"/>
    <cellStyle name="Euro" xfId="131"/>
    <cellStyle name="Euro 2" xfId="132"/>
    <cellStyle name="Euro 2 2" xfId="322"/>
    <cellStyle name="Euro 2 2 2" xfId="416"/>
    <cellStyle name="Euro 2 2 2 2" xfId="817"/>
    <cellStyle name="Euro 2 2 2 2 2" xfId="927"/>
    <cellStyle name="Euro 2 2 2 3" xfId="849"/>
    <cellStyle name="Euro 2 2 2 3 2" xfId="954"/>
    <cellStyle name="Euro 2 2 2 4" xfId="875"/>
    <cellStyle name="Euro 2 2 2 4 2" xfId="980"/>
    <cellStyle name="Euro 2 2 2 5" xfId="901"/>
    <cellStyle name="Euro 2 2 3" xfId="466"/>
    <cellStyle name="Euro 2 2 4" xfId="810"/>
    <cellStyle name="Euro 2 2 4 2" xfId="920"/>
    <cellStyle name="Euro 2 2 5" xfId="842"/>
    <cellStyle name="Euro 2 2 5 2" xfId="947"/>
    <cellStyle name="Euro 2 2 6" xfId="868"/>
    <cellStyle name="Euro 2 2 6 2" xfId="973"/>
    <cellStyle name="Euro 2 2 7" xfId="894"/>
    <cellStyle name="Euro 2 3" xfId="374"/>
    <cellStyle name="Euro 2 3 2" xfId="631"/>
    <cellStyle name="Euro 2 3 3" xfId="814"/>
    <cellStyle name="Euro 2 3 3 2" xfId="924"/>
    <cellStyle name="Euro 2 3 4" xfId="846"/>
    <cellStyle name="Euro 2 3 4 2" xfId="951"/>
    <cellStyle name="Euro 2 3 5" xfId="872"/>
    <cellStyle name="Euro 2 3 5 2" xfId="977"/>
    <cellStyle name="Euro 2 3 6" xfId="898"/>
    <cellStyle name="Euro 2 4" xfId="544"/>
    <cellStyle name="Euro 2 4 2" xfId="819"/>
    <cellStyle name="Euro 2 4 2 2" xfId="929"/>
    <cellStyle name="Euro 2 4 3" xfId="851"/>
    <cellStyle name="Euro 2 4 3 2" xfId="956"/>
    <cellStyle name="Euro 2 4 4" xfId="877"/>
    <cellStyle name="Euro 2 4 4 2" xfId="982"/>
    <cellStyle name="Euro 2 4 5" xfId="903"/>
    <cellStyle name="Euro 2 5" xfId="465"/>
    <cellStyle name="Euro 2 6" xfId="809"/>
    <cellStyle name="Euro 2 6 2" xfId="919"/>
    <cellStyle name="Euro 2 7" xfId="841"/>
    <cellStyle name="Euro 2 7 2" xfId="946"/>
    <cellStyle name="Euro 2 8" xfId="867"/>
    <cellStyle name="Euro 2 8 2" xfId="972"/>
    <cellStyle name="Euro 2 9" xfId="893"/>
    <cellStyle name="Euro 3" xfId="218"/>
    <cellStyle name="Euro 3 2" xfId="324"/>
    <cellStyle name="Euro 3 2 2" xfId="417"/>
    <cellStyle name="Euro 3 3" xfId="403"/>
    <cellStyle name="Euro 3 4" xfId="415"/>
    <cellStyle name="Euro 3 4 2" xfId="816"/>
    <cellStyle name="Euro 3 4 2 2" xfId="926"/>
    <cellStyle name="Euro 3 4 3" xfId="848"/>
    <cellStyle name="Euro 3 4 3 2" xfId="953"/>
    <cellStyle name="Euro 3 4 4" xfId="874"/>
    <cellStyle name="Euro 3 4 4 2" xfId="979"/>
    <cellStyle name="Euro 3 4 5" xfId="900"/>
    <cellStyle name="Euro 3 5" xfId="323"/>
    <cellStyle name="Euro 3 5 2" xfId="811"/>
    <cellStyle name="Euro 3 5 2 2" xfId="921"/>
    <cellStyle name="Euro 3 5 3" xfId="843"/>
    <cellStyle name="Euro 3 5 3 2" xfId="948"/>
    <cellStyle name="Euro 3 5 4" xfId="869"/>
    <cellStyle name="Euro 3 5 4 2" xfId="974"/>
    <cellStyle name="Euro 3 5 5" xfId="895"/>
    <cellStyle name="Euro 4" xfId="543"/>
    <cellStyle name="Euro 4 2" xfId="818"/>
    <cellStyle name="Euro 4 2 2" xfId="928"/>
    <cellStyle name="Euro 4 3" xfId="850"/>
    <cellStyle name="Euro 4 3 2" xfId="955"/>
    <cellStyle name="Euro 4 4" xfId="876"/>
    <cellStyle name="Euro 4 4 2" xfId="981"/>
    <cellStyle name="Euro 4 5" xfId="902"/>
    <cellStyle name="Euro 5" xfId="808"/>
    <cellStyle name="Euro 5 2" xfId="918"/>
    <cellStyle name="Euro 6" xfId="840"/>
    <cellStyle name="Euro 6 2" xfId="945"/>
    <cellStyle name="Euro 7" xfId="866"/>
    <cellStyle name="Euro 7 2" xfId="971"/>
    <cellStyle name="Euro 8" xfId="892"/>
    <cellStyle name="Geheimhaltung" xfId="100"/>
    <cellStyle name="Geheimhaltung 2" xfId="101"/>
    <cellStyle name="Geheimhaltung 2 2" xfId="153"/>
    <cellStyle name="Geheimhaltung 3" xfId="154"/>
    <cellStyle name="Geheimhaltung_Kopie von sg36_energieverw_vg_ab_2005" xfId="102"/>
    <cellStyle name="geschätztes E. Dezimal" xfId="155"/>
    <cellStyle name="geschätztes E. ganzzahlig" xfId="156"/>
    <cellStyle name="Gut" xfId="244" builtinId="26" customBuiltin="1"/>
    <cellStyle name="Gut 2" xfId="103"/>
    <cellStyle name="Gut 2 2" xfId="660"/>
    <cellStyle name="Gut 2 3" xfId="533"/>
    <cellStyle name="Gut 2 4" xfId="480"/>
    <cellStyle name="Gut 3" xfId="325"/>
    <cellStyle name="Gut 3 2" xfId="586"/>
    <cellStyle name="Headline" xfId="219"/>
    <cellStyle name="Hyperlink 2" xfId="6"/>
    <cellStyle name="Hyperlink 2 2" xfId="104"/>
    <cellStyle name="Hyperlink 2 2 2" xfId="133"/>
    <cellStyle name="Hyperlink 2 2 3" xfId="326"/>
    <cellStyle name="Hyperlink 2 3" xfId="168"/>
    <cellStyle name="Hyperlink 2 3 2" xfId="328"/>
    <cellStyle name="Hyperlink 2 3 3" xfId="327"/>
    <cellStyle name="Hyperlink 2 4" xfId="329"/>
    <cellStyle name="Hyperlink 2 5" xfId="330"/>
    <cellStyle name="Hyperlink 3" xfId="7"/>
    <cellStyle name="Hyperlink 3 2" xfId="134"/>
    <cellStyle name="Hyperlink 4" xfId="331"/>
    <cellStyle name="Hyperlink 5" xfId="777"/>
    <cellStyle name="Hyperlink 5 2" xfId="778"/>
    <cellStyle name="in Millionen" xfId="157"/>
    <cellStyle name="in Tausend" xfId="105"/>
    <cellStyle name="InhaltNormal" xfId="332"/>
    <cellStyle name="InhaltNormal 2" xfId="779"/>
    <cellStyle name="Jahr" xfId="135"/>
    <cellStyle name="Jahr 2" xfId="136"/>
    <cellStyle name="Jahr 2 2" xfId="333"/>
    <cellStyle name="Komma" xfId="833" builtinId="3"/>
    <cellStyle name="Komma 2" xfId="4"/>
    <cellStyle name="Komma 2 2" xfId="334"/>
    <cellStyle name="Komma 2 2 2" xfId="411"/>
    <cellStyle name="Komma 2 2 2 2" xfId="815"/>
    <cellStyle name="Komma 2 2 2 2 2" xfId="925"/>
    <cellStyle name="Komma 2 2 2 3" xfId="847"/>
    <cellStyle name="Komma 2 2 2 3 2" xfId="952"/>
    <cellStyle name="Komma 2 2 2 4" xfId="873"/>
    <cellStyle name="Komma 2 2 2 4 2" xfId="978"/>
    <cellStyle name="Komma 2 2 2 5" xfId="899"/>
    <cellStyle name="Komma 2 2 3" xfId="812"/>
    <cellStyle name="Komma 2 2 3 2" xfId="922"/>
    <cellStyle name="Komma 2 2 4" xfId="844"/>
    <cellStyle name="Komma 2 2 4 2" xfId="949"/>
    <cellStyle name="Komma 2 2 5" xfId="870"/>
    <cellStyle name="Komma 2 2 5 2" xfId="975"/>
    <cellStyle name="Komma 2 2 6" xfId="896"/>
    <cellStyle name="Komma 2 3" xfId="367"/>
    <cellStyle name="Komma 2 3 2" xfId="813"/>
    <cellStyle name="Komma 2 3 2 2" xfId="923"/>
    <cellStyle name="Komma 2 3 3" xfId="845"/>
    <cellStyle name="Komma 2 3 3 2" xfId="950"/>
    <cellStyle name="Komma 2 3 4" xfId="871"/>
    <cellStyle name="Komma 2 3 4 2" xfId="976"/>
    <cellStyle name="Komma 2 3 5" xfId="897"/>
    <cellStyle name="Komma 2 4" xfId="807"/>
    <cellStyle name="Komma 2 4 2" xfId="917"/>
    <cellStyle name="Komma 2 5" xfId="839"/>
    <cellStyle name="Komma 2 5 2" xfId="944"/>
    <cellStyle name="Komma 2 6" xfId="865"/>
    <cellStyle name="Komma 2 6 2" xfId="970"/>
    <cellStyle name="Komma 2 7" xfId="891"/>
    <cellStyle name="Komma 3" xfId="548"/>
    <cellStyle name="Komma 3 2" xfId="780"/>
    <cellStyle name="Komma 3 2 2" xfId="781"/>
    <cellStyle name="Komma 3 2 2 2" xfId="822"/>
    <cellStyle name="Komma 3 2 2 2 2" xfId="932"/>
    <cellStyle name="Komma 3 2 2 3" xfId="854"/>
    <cellStyle name="Komma 3 2 2 3 2" xfId="959"/>
    <cellStyle name="Komma 3 2 2 4" xfId="880"/>
    <cellStyle name="Komma 3 2 2 4 2" xfId="985"/>
    <cellStyle name="Komma 3 2 2 5" xfId="906"/>
    <cellStyle name="Komma 3 2 3" xfId="782"/>
    <cellStyle name="Komma 3 2 3 2" xfId="823"/>
    <cellStyle name="Komma 3 2 3 2 2" xfId="933"/>
    <cellStyle name="Komma 3 2 3 3" xfId="855"/>
    <cellStyle name="Komma 3 2 3 3 2" xfId="960"/>
    <cellStyle name="Komma 3 2 3 4" xfId="881"/>
    <cellStyle name="Komma 3 2 3 4 2" xfId="986"/>
    <cellStyle name="Komma 3 2 3 5" xfId="907"/>
    <cellStyle name="Komma 3 2 4" xfId="821"/>
    <cellStyle name="Komma 3 2 4 2" xfId="931"/>
    <cellStyle name="Komma 3 2 5" xfId="853"/>
    <cellStyle name="Komma 3 2 5 2" xfId="958"/>
    <cellStyle name="Komma 3 2 6" xfId="879"/>
    <cellStyle name="Komma 3 2 6 2" xfId="984"/>
    <cellStyle name="Komma 3 2 7" xfId="905"/>
    <cellStyle name="Komma 4" xfId="555"/>
    <cellStyle name="Komma 4 2" xfId="783"/>
    <cellStyle name="Komma 4 2 2" xfId="824"/>
    <cellStyle name="Komma 4 2 2 2" xfId="934"/>
    <cellStyle name="Komma 4 2 3" xfId="856"/>
    <cellStyle name="Komma 4 2 3 2" xfId="961"/>
    <cellStyle name="Komma 4 2 4" xfId="882"/>
    <cellStyle name="Komma 4 2 4 2" xfId="987"/>
    <cellStyle name="Komma 4 2 5" xfId="908"/>
    <cellStyle name="Komma 4 3" xfId="784"/>
    <cellStyle name="Komma 4 3 2" xfId="825"/>
    <cellStyle name="Komma 4 3 2 2" xfId="935"/>
    <cellStyle name="Komma 4 3 3" xfId="857"/>
    <cellStyle name="Komma 4 3 3 2" xfId="962"/>
    <cellStyle name="Komma 4 3 4" xfId="883"/>
    <cellStyle name="Komma 4 3 4 2" xfId="988"/>
    <cellStyle name="Komma 4 3 5" xfId="909"/>
    <cellStyle name="Komma 4 4" xfId="820"/>
    <cellStyle name="Komma 4 4 2" xfId="930"/>
    <cellStyle name="Komma 4 5" xfId="852"/>
    <cellStyle name="Komma 4 5 2" xfId="957"/>
    <cellStyle name="Komma 4 6" xfId="878"/>
    <cellStyle name="Komma 4 6 2" xfId="983"/>
    <cellStyle name="Komma 4 7" xfId="904"/>
    <cellStyle name="Komma 5" xfId="785"/>
    <cellStyle name="Komma 5 2" xfId="826"/>
    <cellStyle name="Komma 5 2 2" xfId="936"/>
    <cellStyle name="Komma 5 3" xfId="858"/>
    <cellStyle name="Komma 5 3 2" xfId="963"/>
    <cellStyle name="Komma 5 4" xfId="884"/>
    <cellStyle name="Komma 5 4 2" xfId="989"/>
    <cellStyle name="Komma 5 5" xfId="910"/>
    <cellStyle name="Komma 6" xfId="786"/>
    <cellStyle name="Komma 6 2" xfId="827"/>
    <cellStyle name="Komma 6 2 2" xfId="937"/>
    <cellStyle name="Komma 6 3" xfId="859"/>
    <cellStyle name="Komma 6 3 2" xfId="964"/>
    <cellStyle name="Komma 6 4" xfId="885"/>
    <cellStyle name="Komma 6 4 2" xfId="990"/>
    <cellStyle name="Komma 6 5" xfId="911"/>
    <cellStyle name="Komma 7" xfId="943"/>
    <cellStyle name="Leerzeile" xfId="158"/>
    <cellStyle name="Link 2" xfId="787"/>
    <cellStyle name="Link 3" xfId="836"/>
    <cellStyle name="LinkGemVeroeff" xfId="834"/>
    <cellStyle name="Messziffer" xfId="106"/>
    <cellStyle name="Messziffer 2" xfId="137"/>
    <cellStyle name="Messziffer 2 2" xfId="335"/>
    <cellStyle name="Messziffer 3" xfId="336"/>
    <cellStyle name="mitP" xfId="220"/>
    <cellStyle name="Neutral" xfId="246" builtinId="28" customBuiltin="1"/>
    <cellStyle name="Neutral 2" xfId="107"/>
    <cellStyle name="Neutral 2 2" xfId="661"/>
    <cellStyle name="Neutral 2 3" xfId="534"/>
    <cellStyle name="Neutral 2 4" xfId="481"/>
    <cellStyle name="Neutral 3" xfId="337"/>
    <cellStyle name="Neutral 3 2" xfId="587"/>
    <cellStyle name="Normal GHG Numbers (0.00)" xfId="221"/>
    <cellStyle name="Normal GHG Textfiels Bold" xfId="222"/>
    <cellStyle name="Normal GHG whole table" xfId="223"/>
    <cellStyle name="Normal GHG-Shade" xfId="224"/>
    <cellStyle name="Normal GHG-Shade 2" xfId="404"/>
    <cellStyle name="Normal GHG-Shade 2 2" xfId="427"/>
    <cellStyle name="Normal GHG-Shade 2 3" xfId="687"/>
    <cellStyle name="Normal GHG-Shade 3" xfId="626"/>
    <cellStyle name="Normal GHG-Shade 3 2" xfId="679"/>
    <cellStyle name="Normal GHG-Shade 3 3" xfId="688"/>
    <cellStyle name="Normal GHG-Shade 4" xfId="547"/>
    <cellStyle name="Normal GHG-Shade 4 2" xfId="678"/>
    <cellStyle name="Normal GHG-Shade 4 3" xfId="686"/>
    <cellStyle name="Normal GHG-Shade 5" xfId="689"/>
    <cellStyle name="Normal_HELP" xfId="225"/>
    <cellStyle name="Notiz 2" xfId="108"/>
    <cellStyle name="Notiz 2 2" xfId="339"/>
    <cellStyle name="Notiz 2 2 2" xfId="662"/>
    <cellStyle name="Notiz 2 3" xfId="414"/>
    <cellStyle name="Notiz 2 3 2" xfId="535"/>
    <cellStyle name="Notiz 2 4" xfId="482"/>
    <cellStyle name="Notiz 2 5" xfId="338"/>
    <cellStyle name="Notiz 3" xfId="109"/>
    <cellStyle name="Notiz 3 2" xfId="371"/>
    <cellStyle name="Notiz 4" xfId="340"/>
    <cellStyle name="Notiz 4 2" xfId="588"/>
    <cellStyle name="Notiz 5" xfId="455"/>
    <cellStyle name="o.Tausender" xfId="788"/>
    <cellStyle name="o.Tausender 2" xfId="789"/>
    <cellStyle name="o.Tausender 2 2" xfId="790"/>
    <cellStyle name="o.Tausender 3" xfId="791"/>
    <cellStyle name="ohneP" xfId="226"/>
    <cellStyle name="Pattern" xfId="227"/>
    <cellStyle name="Prozent" xfId="806" builtinId="5"/>
    <cellStyle name="Prozent 2" xfId="47"/>
    <cellStyle name="Prozent 2 2" xfId="48"/>
    <cellStyle name="Prozent 2 2 2" xfId="79"/>
    <cellStyle name="Prozent 2 2 3" xfId="633"/>
    <cellStyle name="Prozent 2 2 4" xfId="499"/>
    <cellStyle name="Prozent 2 2 5" xfId="468"/>
    <cellStyle name="Prozent 2 2 6" xfId="805"/>
    <cellStyle name="Prozent 2 3" xfId="78"/>
    <cellStyle name="Prozent 2 3 2" xfId="632"/>
    <cellStyle name="Prozent 2 3 3" xfId="520"/>
    <cellStyle name="Prozent 2 3 4" xfId="467"/>
    <cellStyle name="Prozent 2 4" xfId="138"/>
    <cellStyle name="Prozent 2 5" xfId="169"/>
    <cellStyle name="Prozent 2 6" xfId="341"/>
    <cellStyle name="Prozent 3" xfId="342"/>
    <cellStyle name="Prozent 3 2" xfId="792"/>
    <cellStyle name="Prozent 3 3" xfId="793"/>
    <cellStyle name="Prozent 4" xfId="680"/>
    <cellStyle name="Prozent 4 2" xfId="794"/>
    <cellStyle name="Prozent 4 3" xfId="795"/>
    <cellStyle name="Punkt" xfId="8"/>
    <cellStyle name="Punkt, o + u Ränder" xfId="9"/>
    <cellStyle name="Punkt, o + u Ränder 2" xfId="610"/>
    <cellStyle name="Punkt, o+u Ränder" xfId="10"/>
    <cellStyle name="Punkt, o+u Ränder 2" xfId="611"/>
    <cellStyle name="Punkt, rechts Rand" xfId="11"/>
    <cellStyle name="Punkt,,oben+unten Ränder" xfId="12"/>
    <cellStyle name="Punkt,,oben+unten Ränder 2" xfId="612"/>
    <cellStyle name="Punkt,,oben+unten Ränder 3" xfId="613"/>
    <cellStyle name="Punkt,rechts Rand" xfId="13"/>
    <cellStyle name="Punkt; unten Rand" xfId="76"/>
    <cellStyle name="Raster" xfId="14"/>
    <cellStyle name="Raster Linie ob + rechts" xfId="15"/>
    <cellStyle name="Raster Linie ob + rechts 2" xfId="614"/>
    <cellStyle name="Raster Linie oben" xfId="16"/>
    <cellStyle name="Raster Linie oben 2" xfId="615"/>
    <cellStyle name="Raster Linie oben u. unten" xfId="17"/>
    <cellStyle name="Raster Linie oben u. unten 2" xfId="589"/>
    <cellStyle name="Raster Linie oben u. unten 3" xfId="616"/>
    <cellStyle name="Raster Linie oben u. unten+re" xfId="18"/>
    <cellStyle name="Raster Linie oben u. unten+re 2" xfId="590"/>
    <cellStyle name="Raster Linie oben u. unten+re 3" xfId="617"/>
    <cellStyle name="Raster Linie rechts" xfId="19"/>
    <cellStyle name="Raster Linie unten" xfId="20"/>
    <cellStyle name="SAPBEXstdData 2" xfId="608"/>
    <cellStyle name="Schlecht" xfId="245" builtinId="27" customBuiltin="1"/>
    <cellStyle name="Schlecht 2" xfId="110"/>
    <cellStyle name="Schlecht 2 2" xfId="663"/>
    <cellStyle name="Schlecht 2 3" xfId="536"/>
    <cellStyle name="Schlecht 2 4" xfId="483"/>
    <cellStyle name="Schlecht 3" xfId="343"/>
    <cellStyle name="Schlecht 3 2" xfId="591"/>
    <cellStyle name="Standard" xfId="0" builtinId="0"/>
    <cellStyle name="Standard 10" xfId="176"/>
    <cellStyle name="Standard 10 2" xfId="180"/>
    <cellStyle name="Standard 10 2 2" xfId="387"/>
    <cellStyle name="Standard 10 3" xfId="345"/>
    <cellStyle name="Standard 10 3 2" xfId="419"/>
    <cellStyle name="Standard 10 3 3" xfId="664"/>
    <cellStyle name="Standard 10 4" xfId="383"/>
    <cellStyle name="Standard 10 5" xfId="418"/>
    <cellStyle name="Standard 10 5 2" xfId="442"/>
    <cellStyle name="Standard 10 6" xfId="432"/>
    <cellStyle name="Standard 10 7" xfId="484"/>
    <cellStyle name="Standard 10 8" xfId="344"/>
    <cellStyle name="Standard 11" xfId="233"/>
    <cellStyle name="Standard 11 2" xfId="235"/>
    <cellStyle name="Standard 11 2 2" xfId="410"/>
    <cellStyle name="Standard 11 2 3" xfId="559"/>
    <cellStyle name="Standard 11 3" xfId="409"/>
    <cellStyle name="Standard 11 4" xfId="412"/>
    <cellStyle name="Standard 11 4 2" xfId="441"/>
    <cellStyle name="Standard 11 4 3" xfId="553"/>
    <cellStyle name="Standard 11 5" xfId="485"/>
    <cellStyle name="Standard 11 6" xfId="346"/>
    <cellStyle name="Standard 12" xfId="234"/>
    <cellStyle name="Standard 12 2" xfId="236"/>
    <cellStyle name="Standard 12 2 2" xfId="425"/>
    <cellStyle name="Standard 12 2 2 2" xfId="445"/>
    <cellStyle name="Standard 12 2 3" xfId="435"/>
    <cellStyle name="Standard 12 2 4" xfId="665"/>
    <cellStyle name="Standard 12 2 5" xfId="365"/>
    <cellStyle name="Standard 12 3" xfId="406"/>
    <cellStyle name="Standard 12 3 2" xfId="429"/>
    <cellStyle name="Standard 12 3 2 2" xfId="448"/>
    <cellStyle name="Standard 12 3 3" xfId="438"/>
    <cellStyle name="Standard 12 3 4" xfId="578"/>
    <cellStyle name="Standard 12 4" xfId="486"/>
    <cellStyle name="Standard 13" xfId="237"/>
    <cellStyle name="Standard 13 2" xfId="627"/>
    <cellStyle name="Standard 13 2 2" xfId="685"/>
    <cellStyle name="Standard 13 3" xfId="634"/>
    <cellStyle name="Standard 13 4" xfId="609"/>
    <cellStyle name="Standard 13 5" xfId="470"/>
    <cellStyle name="Standard 14" xfId="691"/>
    <cellStyle name="Standard 14 2" xfId="692"/>
    <cellStyle name="Standard 15" xfId="451"/>
    <cellStyle name="Standard 16" xfId="238"/>
    <cellStyle name="Standard 2" xfId="1"/>
    <cellStyle name="Standard 2 2" xfId="49"/>
    <cellStyle name="Standard 2 2 2" xfId="81"/>
    <cellStyle name="Standard 2 2 2 2" xfId="141"/>
    <cellStyle name="Standard 2 2 2 2 2" xfId="377"/>
    <cellStyle name="Standard 2 2 2 3" xfId="522"/>
    <cellStyle name="Standard 2 2 3" xfId="140"/>
    <cellStyle name="Standard 2 2 3 2" xfId="376"/>
    <cellStyle name="Standard 2 2 4" xfId="347"/>
    <cellStyle name="Standard 2 2 4 2" xfId="629"/>
    <cellStyle name="Standard 2 2 5" xfId="500"/>
    <cellStyle name="Standard 2 2 7" xfId="837"/>
    <cellStyle name="Standard 2 3" xfId="51"/>
    <cellStyle name="Standard 2 3 2" xfId="174"/>
    <cellStyle name="Standard 2 3 2 2" xfId="630"/>
    <cellStyle name="Standard 2 3 2 3" xfId="545"/>
    <cellStyle name="Standard 2 3 2 4" xfId="461"/>
    <cellStyle name="Standard 2 3 3" xfId="549"/>
    <cellStyle name="Standard 2 3 4" xfId="502"/>
    <cellStyle name="Standard 2 3 5" xfId="681"/>
    <cellStyle name="Standard 2 3 6" xfId="456"/>
    <cellStyle name="Standard 2 4" xfId="54"/>
    <cellStyle name="Standard 2 4 2" xfId="175"/>
    <cellStyle name="Standard 2 4 2 2" xfId="382"/>
    <cellStyle name="Standard 2 4 3" xfId="368"/>
    <cellStyle name="Standard 2 4 3 2" xfId="628"/>
    <cellStyle name="Standard 2 5" xfId="80"/>
    <cellStyle name="Standard 2 5 2" xfId="469"/>
    <cellStyle name="Standard 2 5 3" xfId="666"/>
    <cellStyle name="Standard 2 5 4" xfId="521"/>
    <cellStyle name="Standard 2 5 5" xfId="683"/>
    <cellStyle name="Standard 2 5 6" xfId="487"/>
    <cellStyle name="Standard 2 6" xfId="139"/>
    <cellStyle name="Standard 2 6 2" xfId="375"/>
    <cellStyle name="Standard 2 7" xfId="348"/>
    <cellStyle name="Standard 2 8" xfId="804"/>
    <cellStyle name="Standard 20" xfId="838"/>
    <cellStyle name="Standard 3" xfId="3"/>
    <cellStyle name="Standard 3 2" xfId="84"/>
    <cellStyle name="Standard 3 2 2" xfId="111"/>
    <cellStyle name="Standard 3 2 2 2" xfId="372"/>
    <cellStyle name="Standard 3 2 3" xfId="370"/>
    <cellStyle name="Standard 3 2 4" xfId="996"/>
    <cellStyle name="Standard 3 3" xfId="112"/>
    <cellStyle name="Standard 3 4" xfId="366"/>
    <cellStyle name="Standard 3 4 2" xfId="498"/>
    <cellStyle name="Standard 3 4 3" xfId="690"/>
    <cellStyle name="Standard 3 5" xfId="452"/>
    <cellStyle name="Standard 3 6" xfId="803"/>
    <cellStyle name="Standard 4" xfId="46"/>
    <cellStyle name="Standard 4 2" xfId="75"/>
    <cellStyle name="Standard 4 2 2" xfId="550"/>
    <cellStyle name="Standard 4 2 3" xfId="519"/>
    <cellStyle name="Standard 4 2 4" xfId="457"/>
    <cellStyle name="Standard 4 3" xfId="142"/>
    <cellStyle name="Standard 4 4" xfId="173"/>
    <cellStyle name="Standard 4 4 2" xfId="350"/>
    <cellStyle name="Standard 4 4 2 2" xfId="420"/>
    <cellStyle name="Standard 4 4 3" xfId="381"/>
    <cellStyle name="Standard 4 4 4" xfId="349"/>
    <cellStyle name="Standard 4 5" xfId="351"/>
    <cellStyle name="Standard 4 5 2" xfId="413"/>
    <cellStyle name="Standard 4 5 3" xfId="421"/>
    <cellStyle name="Standard 5" xfId="50"/>
    <cellStyle name="Standard 5 2" xfId="182"/>
    <cellStyle name="Standard 5 2 2" xfId="389"/>
    <cellStyle name="Standard 5 2 2 2" xfId="426"/>
    <cellStyle name="Standard 5 2 2 2 2" xfId="446"/>
    <cellStyle name="Standard 5 2 2 2 3" xfId="667"/>
    <cellStyle name="Standard 5 2 2 3" xfId="436"/>
    <cellStyle name="Standard 5 2 2 3 2" xfId="551"/>
    <cellStyle name="Standard 5 2 2 4" xfId="488"/>
    <cellStyle name="Standard 5 2 3" xfId="407"/>
    <cellStyle name="Standard 5 2 3 2" xfId="430"/>
    <cellStyle name="Standard 5 2 3 2 2" xfId="449"/>
    <cellStyle name="Standard 5 2 3 3" xfId="439"/>
    <cellStyle name="Standard 5 2 3 4" xfId="682"/>
    <cellStyle name="Standard 5 2 4" xfId="459"/>
    <cellStyle name="Standard 5 2 5" xfId="352"/>
    <cellStyle name="Standard 5 3" xfId="422"/>
    <cellStyle name="Standard 5 3 2" xfId="443"/>
    <cellStyle name="Standard 5 3 2 2" xfId="489"/>
    <cellStyle name="Standard 5 3 3" xfId="684"/>
    <cellStyle name="Standard 5 3 4" xfId="458"/>
    <cellStyle name="Standard 5 4" xfId="433"/>
    <cellStyle name="Standard 5 4 2" xfId="625"/>
    <cellStyle name="Standard 5 5" xfId="501"/>
    <cellStyle name="Standard 5 5 2" xfId="675"/>
    <cellStyle name="Standard 5 6" xfId="453"/>
    <cellStyle name="Standard 6" xfId="83"/>
    <cellStyle name="Standard 6 2" xfId="183"/>
    <cellStyle name="Standard 6 2 2" xfId="390"/>
    <cellStyle name="Standard 6 2 2 2" xfId="552"/>
    <cellStyle name="Standard 6 2 3" xfId="546"/>
    <cellStyle name="Standard 6 2 4" xfId="460"/>
    <cellStyle name="Standard 7" xfId="82"/>
    <cellStyle name="Standard 7 2" xfId="181"/>
    <cellStyle name="Standard 7 2 2" xfId="388"/>
    <cellStyle name="Standard 7 3" xfId="523"/>
    <cellStyle name="Standard 7 3 2" xfId="676"/>
    <cellStyle name="Standard 8" xfId="143"/>
    <cellStyle name="Standard 8 2" xfId="177"/>
    <cellStyle name="Standard 8 2 2" xfId="384"/>
    <cellStyle name="Standard 8 3" xfId="378"/>
    <cellStyle name="Standard 9" xfId="167"/>
    <cellStyle name="Standard 9 2" xfId="178"/>
    <cellStyle name="Standard 9 2 2" xfId="354"/>
    <cellStyle name="Standard 9 2 2 2" xfId="424"/>
    <cellStyle name="Standard 9 2 2 3" xfId="668"/>
    <cellStyle name="Standard 9 2 3" xfId="385"/>
    <cellStyle name="Standard 9 2 4" xfId="423"/>
    <cellStyle name="Standard 9 2 4 2" xfId="444"/>
    <cellStyle name="Standard 9 2 5" xfId="434"/>
    <cellStyle name="Standard 9 2 6" xfId="490"/>
    <cellStyle name="Standard 9 2 7" xfId="353"/>
    <cellStyle name="Standard 9 3" xfId="231"/>
    <cellStyle name="Standard 9 3 2" xfId="408"/>
    <cellStyle name="Standard 9 3 2 2" xfId="431"/>
    <cellStyle name="Standard 9 3 2 2 2" xfId="450"/>
    <cellStyle name="Standard 9 3 2 3" xfId="440"/>
    <cellStyle name="Standard 9 3 3" xfId="428"/>
    <cellStyle name="Standard 9 3 3 2" xfId="447"/>
    <cellStyle name="Standard 9 3 4" xfId="437"/>
    <cellStyle name="Standard 9 3 5" xfId="491"/>
    <cellStyle name="Standard 9 4" xfId="379"/>
    <cellStyle name="Standard 9 5" xfId="454"/>
    <cellStyle name="Standard_Germany - 2004 - 2000" xfId="835"/>
    <cellStyle name="Stichprobenfehler Dezimal" xfId="159"/>
    <cellStyle name="Stichprobenfehler ganzzahlig" xfId="160"/>
    <cellStyle name="Stil 1" xfId="796"/>
    <cellStyle name="Strich" xfId="21"/>
    <cellStyle name="Strich 2" xfId="74"/>
    <cellStyle name="Strich 2 2" xfId="113"/>
    <cellStyle name="Strich 2 3" xfId="171"/>
    <cellStyle name="Strich 2 4" xfId="369"/>
    <cellStyle name="Strich 3" xfId="161"/>
    <cellStyle name="Strich 4" xfId="170"/>
    <cellStyle name="Strich 4 2" xfId="179"/>
    <cellStyle name="Strich 4 2 2" xfId="386"/>
    <cellStyle name="Strich 4 3" xfId="380"/>
    <cellStyle name="Strich 5" xfId="355"/>
    <cellStyle name="Strich mit Ränder" xfId="22"/>
    <cellStyle name="Strich mit Ränder 2" xfId="592"/>
    <cellStyle name="Strich mit Ränder 3" xfId="618"/>
    <cellStyle name="Strich mit Ränder o+u" xfId="23"/>
    <cellStyle name="Strich mit Ränder o+u 2" xfId="593"/>
    <cellStyle name="Strich mit Ränder o+u 3" xfId="619"/>
    <cellStyle name="Strich mit Ränder o+u+r" xfId="24"/>
    <cellStyle name="Strich mit Ränder o+u+r 2" xfId="594"/>
    <cellStyle name="Strich mit Ränder o+u+r 3" xfId="620"/>
    <cellStyle name="Strich, ohne Rahmen" xfId="25"/>
    <cellStyle name="Strich, rechts Rand" xfId="26"/>
    <cellStyle name="Strich, rechts+u+o Rand" xfId="27"/>
    <cellStyle name="Strich, rechts+u+o Rand 2" xfId="595"/>
    <cellStyle name="Strich,o+u Rand" xfId="28"/>
    <cellStyle name="Strich,o+u Rand 2" xfId="596"/>
    <cellStyle name="Strich,o+u+ rechts Rand" xfId="29"/>
    <cellStyle name="Strich,o+u+ rechts Rand 2" xfId="597"/>
    <cellStyle name="Strich,Rahmen links" xfId="30"/>
    <cellStyle name="Strich,Rahmen links 2" xfId="229"/>
    <cellStyle name="Strich,u+o Ränder" xfId="31"/>
    <cellStyle name="Strich,u+o Ränder 2" xfId="598"/>
    <cellStyle name="Strich; ohne Ränder" xfId="32"/>
    <cellStyle name="Strich; Rand rechts" xfId="77"/>
    <cellStyle name="Strich; unten Rand" xfId="33"/>
    <cellStyle name="Strich;rechts + unten Rand" xfId="34"/>
    <cellStyle name="Strich_bilanzjo" xfId="35"/>
    <cellStyle name="Tabarial" xfId="114"/>
    <cellStyle name="Tabelle" xfId="36"/>
    <cellStyle name="Tabelle 2" xfId="621"/>
    <cellStyle name="Tabellenfach gesperrt X" xfId="162"/>
    <cellStyle name="TabFuss linksbündig" xfId="37"/>
    <cellStyle name="TabFuss linksbündig 2" xfId="599"/>
    <cellStyle name="TabFuss linksbündig 3" xfId="622"/>
    <cellStyle name="TabFuss linksbündig o.Ränder" xfId="38"/>
    <cellStyle name="TabFuss rechts" xfId="2"/>
    <cellStyle name="TabFuss rechts 2" xfId="172"/>
    <cellStyle name="TabFuss rechts 3" xfId="356"/>
    <cellStyle name="TabFuss rot." xfId="39"/>
    <cellStyle name="TabFuss rot. 2" xfId="600"/>
    <cellStyle name="TabFuss rot. 3" xfId="623"/>
    <cellStyle name="TabFuss rot. fett" xfId="40"/>
    <cellStyle name="TabFuss rot. fett 2" xfId="624"/>
    <cellStyle name="TabKopf" xfId="41"/>
    <cellStyle name="TabKopf rot." xfId="42"/>
    <cellStyle name="TabKopf_li" xfId="43"/>
    <cellStyle name="TabKopf_re" xfId="86"/>
    <cellStyle name="Tausender" xfId="115"/>
    <cellStyle name="Tausender 2" xfId="677"/>
    <cellStyle name="Text mit Füllzeichen" xfId="116"/>
    <cellStyle name="Überschrift" xfId="239" builtinId="15" customBuiltin="1"/>
    <cellStyle name="Überschrift 1" xfId="240" builtinId="16" customBuiltin="1"/>
    <cellStyle name="Überschrift 1 2" xfId="117"/>
    <cellStyle name="Überschrift 1 2 2" xfId="670"/>
    <cellStyle name="Überschrift 1 2 3" xfId="537"/>
    <cellStyle name="Überschrift 1 2 4" xfId="493"/>
    <cellStyle name="Überschrift 1 3" xfId="357"/>
    <cellStyle name="Überschrift 1 3 2" xfId="601"/>
    <cellStyle name="Überschrift 2" xfId="241" builtinId="17" customBuiltin="1"/>
    <cellStyle name="Überschrift 2 2" xfId="118"/>
    <cellStyle name="Überschrift 2 2 2" xfId="671"/>
    <cellStyle name="Überschrift 2 2 3" xfId="538"/>
    <cellStyle name="Überschrift 2 2 4" xfId="494"/>
    <cellStyle name="Überschrift 2 3" xfId="358"/>
    <cellStyle name="Überschrift 2 3 2" xfId="602"/>
    <cellStyle name="Überschrift 3" xfId="242" builtinId="18" customBuiltin="1"/>
    <cellStyle name="Überschrift 3 2" xfId="119"/>
    <cellStyle name="Überschrift 3 2 2" xfId="672"/>
    <cellStyle name="Überschrift 3 2 3" xfId="539"/>
    <cellStyle name="Überschrift 3 2 4" xfId="495"/>
    <cellStyle name="Überschrift 3 3" xfId="359"/>
    <cellStyle name="Überschrift 3 3 2" xfId="603"/>
    <cellStyle name="Überschrift 4" xfId="243" builtinId="19" customBuiltin="1"/>
    <cellStyle name="Überschrift 4 2" xfId="120"/>
    <cellStyle name="Überschrift 4 2 2" xfId="673"/>
    <cellStyle name="Überschrift 4 2 3" xfId="540"/>
    <cellStyle name="Überschrift 4 2 4" xfId="496"/>
    <cellStyle name="Überschrift 4 3" xfId="360"/>
    <cellStyle name="Überschrift 4 3 2" xfId="604"/>
    <cellStyle name="Überschrift 5" xfId="121"/>
    <cellStyle name="Überschrift 5 2" xfId="669"/>
    <cellStyle name="Überschrift 5 3" xfId="541"/>
    <cellStyle name="Überschrift 5 4" xfId="492"/>
    <cellStyle name="Überschrift 6" xfId="361"/>
    <cellStyle name="Ü-Haupt[I,II]" xfId="163"/>
    <cellStyle name="Ü-Tabellen[1.,2.]" xfId="122"/>
    <cellStyle name="Ü-Zwischen[A,B]" xfId="164"/>
    <cellStyle name="Verknüpfte Zelle" xfId="250" builtinId="24" customBuiltin="1"/>
    <cellStyle name="Verknüpfte Zelle 2" xfId="123"/>
    <cellStyle name="Verknüpfte Zelle 2 2" xfId="674"/>
    <cellStyle name="Verknüpfte Zelle 2 3" xfId="542"/>
    <cellStyle name="Verknüpfte Zelle 2 4" xfId="497"/>
    <cellStyle name="Verknüpfte Zelle 3" xfId="362"/>
    <cellStyle name="Verknüpfte Zelle 3 2" xfId="605"/>
    <cellStyle name="vorläufiges E. Dezimal" xfId="165"/>
    <cellStyle name="vorläufiges E. ganzzahlig" xfId="166"/>
    <cellStyle name="Währung 2" xfId="124"/>
    <cellStyle name="Währung 2 2" xfId="373"/>
    <cellStyle name="Währung 2 2 2" xfId="797"/>
    <cellStyle name="Währung 2 2 2 2" xfId="828"/>
    <cellStyle name="Währung 2 2 2 2 2" xfId="938"/>
    <cellStyle name="Währung 2 2 2 3" xfId="860"/>
    <cellStyle name="Währung 2 2 2 3 2" xfId="965"/>
    <cellStyle name="Währung 2 2 2 4" xfId="886"/>
    <cellStyle name="Währung 2 2 2 4 2" xfId="991"/>
    <cellStyle name="Währung 2 2 2 5" xfId="912"/>
    <cellStyle name="Währung 2 2 3" xfId="798"/>
    <cellStyle name="Währung 2 2 3 2" xfId="829"/>
    <cellStyle name="Währung 2 2 3 2 2" xfId="939"/>
    <cellStyle name="Währung 2 2 3 3" xfId="861"/>
    <cellStyle name="Währung 2 2 3 3 2" xfId="966"/>
    <cellStyle name="Währung 2 2 3 4" xfId="887"/>
    <cellStyle name="Währung 2 2 3 4 2" xfId="992"/>
    <cellStyle name="Währung 2 2 3 5" xfId="913"/>
    <cellStyle name="Währung 3" xfId="799"/>
    <cellStyle name="Währung 3 2" xfId="800"/>
    <cellStyle name="Währung 3 2 2" xfId="831"/>
    <cellStyle name="Währung 3 2 2 2" xfId="941"/>
    <cellStyle name="Währung 3 2 3" xfId="863"/>
    <cellStyle name="Währung 3 2 3 2" xfId="968"/>
    <cellStyle name="Währung 3 2 4" xfId="889"/>
    <cellStyle name="Währung 3 2 4 2" xfId="994"/>
    <cellStyle name="Währung 3 2 5" xfId="915"/>
    <cellStyle name="Währung 3 3" xfId="801"/>
    <cellStyle name="Währung 3 3 2" xfId="832"/>
    <cellStyle name="Währung 3 3 2 2" xfId="942"/>
    <cellStyle name="Währung 3 3 3" xfId="864"/>
    <cellStyle name="Währung 3 3 3 2" xfId="969"/>
    <cellStyle name="Währung 3 3 4" xfId="890"/>
    <cellStyle name="Währung 3 3 4 2" xfId="995"/>
    <cellStyle name="Währung 3 3 5" xfId="916"/>
    <cellStyle name="Währung 3 4" xfId="830"/>
    <cellStyle name="Währung 3 4 2" xfId="940"/>
    <cellStyle name="Währung 3 5" xfId="862"/>
    <cellStyle name="Währung 3 5 2" xfId="967"/>
    <cellStyle name="Währung 3 6" xfId="888"/>
    <cellStyle name="Währung 3 6 2" xfId="993"/>
    <cellStyle name="Währung 3 7" xfId="914"/>
    <cellStyle name="Warnender Text" xfId="252" builtinId="11" customBuiltin="1"/>
    <cellStyle name="Warnender Text 2" xfId="125"/>
    <cellStyle name="Warnender Text 3" xfId="606"/>
    <cellStyle name="Zahlen" xfId="405"/>
    <cellStyle name="ZeilenNr.hinten" xfId="44"/>
    <cellStyle name="ZeilenNr.vorne" xfId="45"/>
    <cellStyle name="Zelle mit Rand" xfId="52"/>
    <cellStyle name="Zelle mit Rand 2" xfId="53"/>
    <cellStyle name="Zelle mit Rand 2 2" xfId="232"/>
    <cellStyle name="Zelle mit Rand 3" xfId="230"/>
    <cellStyle name="Zelle mit Rand 4" xfId="364"/>
    <cellStyle name="Zelle mit Rand 5" xfId="363"/>
    <cellStyle name="Zelle überprüfen" xfId="251" builtinId="23" customBuiltin="1"/>
    <cellStyle name="Zelle überprüfen 2" xfId="126"/>
    <cellStyle name="Zelle überprüfen 3" xfId="607"/>
    <cellStyle name="Zwischentitel" xfId="802"/>
    <cellStyle name="Обычный_2++" xfId="228"/>
  </cellStyles>
  <dxfs count="481">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25" formatCode="&quot;-   &quot;"/>
    </dxf>
    <dxf>
      <numFmt numFmtId="290"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90" formatCode="&quot;-  &quot;"/>
    </dxf>
    <dxf>
      <numFmt numFmtId="290"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90" formatCode="&quot;-  &quot;"/>
    </dxf>
    <dxf>
      <numFmt numFmtId="290"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90"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25" formatCode="&quot;-   &quot;"/>
    </dxf>
    <dxf>
      <numFmt numFmtId="225"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90" formatCode="&quot;-  &quot;"/>
    </dxf>
    <dxf>
      <numFmt numFmtId="290" formatCode="&quot;-  &quot;"/>
    </dxf>
    <dxf>
      <numFmt numFmtId="225" formatCode="&quot;-   &quot;"/>
    </dxf>
    <dxf>
      <numFmt numFmtId="290" formatCode="&quot;-  &quot;"/>
    </dxf>
    <dxf>
      <numFmt numFmtId="290" formatCode="&quot;-  &quot;"/>
    </dxf>
    <dxf>
      <numFmt numFmtId="225" formatCode="&quot;-   &quot;"/>
    </dxf>
    <dxf>
      <numFmt numFmtId="225" formatCode="&quot;-   &quot;"/>
    </dxf>
    <dxf>
      <numFmt numFmtId="290" formatCode="&quot;-  &quot;"/>
    </dxf>
    <dxf>
      <numFmt numFmtId="290"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1" formatCode="&quot;-&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1" formatCode="&quot;-&quot;"/>
    </dxf>
    <dxf>
      <numFmt numFmtId="291" formatCode="&quot;-&quot;"/>
    </dxf>
    <dxf>
      <numFmt numFmtId="291" formatCode="&quot;-&quot;"/>
    </dxf>
    <dxf>
      <numFmt numFmtId="291" formatCode="&quot;-&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1" formatCode="&quot;-&quot;"/>
    </dxf>
    <dxf>
      <numFmt numFmtId="291" formatCode="&quot;-&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90" formatCode="&quot;-  &quot;"/>
    </dxf>
    <dxf>
      <numFmt numFmtId="225" formatCode="&quot;-   &quot;"/>
    </dxf>
    <dxf>
      <numFmt numFmtId="290" formatCode="&quot;-  &quot;"/>
    </dxf>
    <dxf>
      <numFmt numFmtId="291" formatCode="&quot;-&quot;"/>
    </dxf>
    <dxf>
      <numFmt numFmtId="291" formatCode="&quot;-&quot;"/>
    </dxf>
    <dxf>
      <numFmt numFmtId="291" formatCode="&quot;-&quot;"/>
    </dxf>
    <dxf>
      <numFmt numFmtId="291" formatCode="&quot;-&quot;"/>
    </dxf>
    <dxf>
      <numFmt numFmtId="291" formatCode="&quot;-&quot;"/>
    </dxf>
    <dxf>
      <numFmt numFmtId="291" formatCode="&quot;-&quot;"/>
    </dxf>
    <dxf>
      <numFmt numFmtId="291" formatCode="&quot;-&quot;"/>
    </dxf>
    <dxf>
      <numFmt numFmtId="291" formatCode="&quot;-&quot;"/>
    </dxf>
    <dxf>
      <numFmt numFmtId="291" formatCode="&quot;-&quot;"/>
    </dxf>
    <dxf>
      <numFmt numFmtId="291" formatCode="&quot;-&quot;"/>
    </dxf>
    <dxf>
      <font>
        <strike/>
        <condense val="0"/>
        <extend val="0"/>
      </font>
    </dxf>
    <dxf>
      <numFmt numFmtId="291" formatCode="&quot;-&quot;"/>
    </dxf>
    <dxf>
      <numFmt numFmtId="291" formatCode="&quot;-&quot;"/>
    </dxf>
    <dxf>
      <numFmt numFmtId="291" formatCode="&quot;-&quot;"/>
    </dxf>
    <dxf>
      <numFmt numFmtId="291" formatCode="&quot;-&quot;"/>
    </dxf>
    <dxf>
      <numFmt numFmtId="291" formatCode="&quot;-&quot;"/>
    </dxf>
    <dxf>
      <numFmt numFmtId="290" formatCode="&quot;-  &quot;"/>
    </dxf>
    <dxf>
      <numFmt numFmtId="290" formatCode="&quot;-  &quot;"/>
    </dxf>
    <dxf>
      <numFmt numFmtId="290" formatCode="&quot;-  &quot;"/>
    </dxf>
    <dxf>
      <numFmt numFmtId="291" formatCode="&quot;-&quot;"/>
    </dxf>
    <dxf>
      <numFmt numFmtId="291" formatCode="&quot;-&quot;"/>
    </dxf>
    <dxf>
      <numFmt numFmtId="291" formatCode="&quot;-&quot;"/>
    </dxf>
    <dxf>
      <numFmt numFmtId="291" formatCode="&quot;-&quot;"/>
    </dxf>
    <dxf>
      <numFmt numFmtId="291" formatCode="&quot;-&quot;"/>
    </dxf>
    <dxf>
      <font>
        <strike/>
        <condense val="0"/>
        <extend val="0"/>
      </font>
    </dxf>
  </dxfs>
  <tableStyles count="0" defaultTableStyle="TableStyleMedium2" defaultPivotStyle="PivotStyleLight16"/>
  <colors>
    <mruColors>
      <color rgb="FFEDF082"/>
      <color rgb="FFBD9ED0"/>
      <color rgb="FF00FFFF"/>
      <color rgb="FFFF9933"/>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EEV-3'!A1"/><Relationship Id="rId13" Type="http://schemas.openxmlformats.org/officeDocument/2006/relationships/hyperlink" Target="#'M-2'!A1"/><Relationship Id="rId18" Type="http://schemas.openxmlformats.org/officeDocument/2006/relationships/hyperlink" Target="#aufbau!A1"/><Relationship Id="rId26" Type="http://schemas.openxmlformats.org/officeDocument/2006/relationships/hyperlink" Target="#'EEV-1'!A1"/><Relationship Id="rId39" Type="http://schemas.openxmlformats.org/officeDocument/2006/relationships/hyperlink" Target="#'PEV-6'!A1"/><Relationship Id="rId3" Type="http://schemas.openxmlformats.org/officeDocument/2006/relationships/hyperlink" Target="#'EB-1'!A1"/><Relationship Id="rId21" Type="http://schemas.openxmlformats.org/officeDocument/2006/relationships/hyperlink" Target="#'PEV-2'!A1"/><Relationship Id="rId34" Type="http://schemas.openxmlformats.org/officeDocument/2006/relationships/hyperlink" Target="#'G-2'!A1"/><Relationship Id="rId42" Type="http://schemas.openxmlformats.org/officeDocument/2006/relationships/hyperlink" Target="#gas!A1"/><Relationship Id="rId7" Type="http://schemas.openxmlformats.org/officeDocument/2006/relationships/hyperlink" Target="#'E-5'!A1"/><Relationship Id="rId12" Type="http://schemas.openxmlformats.org/officeDocument/2006/relationships/hyperlink" Target="#'M-1'!A1"/><Relationship Id="rId17" Type="http://schemas.openxmlformats.org/officeDocument/2006/relationships/hyperlink" Target="#'K-3'!A1"/><Relationship Id="rId25" Type="http://schemas.openxmlformats.org/officeDocument/2006/relationships/hyperlink" Target="#'PEV-5'!A1"/><Relationship Id="rId33" Type="http://schemas.openxmlformats.org/officeDocument/2006/relationships/hyperlink" Target="#'G-1'!A1"/><Relationship Id="rId38" Type="http://schemas.openxmlformats.org/officeDocument/2006/relationships/hyperlink" Target="#'EE-2a'!A1"/><Relationship Id="rId46" Type="http://schemas.openxmlformats.org/officeDocument/2006/relationships/hyperlink" Target="#'CO2-4'!A1"/><Relationship Id="rId2" Type="http://schemas.openxmlformats.org/officeDocument/2006/relationships/hyperlink" Target="#bilanzsk!A1"/><Relationship Id="rId16" Type="http://schemas.openxmlformats.org/officeDocument/2006/relationships/hyperlink" Target="#'K-2'!A1"/><Relationship Id="rId20" Type="http://schemas.openxmlformats.org/officeDocument/2006/relationships/hyperlink" Target="#'EE-1'!A1"/><Relationship Id="rId29" Type="http://schemas.openxmlformats.org/officeDocument/2006/relationships/hyperlink" Target="#'EEV-6'!A1"/><Relationship Id="rId41" Type="http://schemas.openxmlformats.org/officeDocument/2006/relationships/hyperlink" Target="#strom!A1"/><Relationship Id="rId1" Type="http://schemas.openxmlformats.org/officeDocument/2006/relationships/hyperlink" Target="#'EB-2'!A1"/><Relationship Id="rId6" Type="http://schemas.openxmlformats.org/officeDocument/2006/relationships/hyperlink" Target="#'E-4'!A1"/><Relationship Id="rId11" Type="http://schemas.openxmlformats.org/officeDocument/2006/relationships/hyperlink" Target="#'E-1'!A1"/><Relationship Id="rId24" Type="http://schemas.openxmlformats.org/officeDocument/2006/relationships/hyperlink" Target="#'EE-3'!A1"/><Relationship Id="rId32" Type="http://schemas.openxmlformats.org/officeDocument/2006/relationships/hyperlink" Target="#'E-6'!A1"/><Relationship Id="rId37" Type="http://schemas.openxmlformats.org/officeDocument/2006/relationships/hyperlink" Target="#Heizwerte!A1"/><Relationship Id="rId40" Type="http://schemas.openxmlformats.org/officeDocument/2006/relationships/hyperlink" Target="#mineral&#246;l!A1"/><Relationship Id="rId45" Type="http://schemas.openxmlformats.org/officeDocument/2006/relationships/hyperlink" Target="#'CO2-3'!A1"/><Relationship Id="rId5" Type="http://schemas.openxmlformats.org/officeDocument/2006/relationships/hyperlink" Target="#'PEV-4'!A1"/><Relationship Id="rId15" Type="http://schemas.openxmlformats.org/officeDocument/2006/relationships/hyperlink" Target="#'M-4'!A1"/><Relationship Id="rId23" Type="http://schemas.openxmlformats.org/officeDocument/2006/relationships/hyperlink" Target="#'PEV-1'!A1"/><Relationship Id="rId28" Type="http://schemas.openxmlformats.org/officeDocument/2006/relationships/hyperlink" Target="#'EEV-4'!A1"/><Relationship Id="rId36" Type="http://schemas.openxmlformats.org/officeDocument/2006/relationships/hyperlink" Target="#'K-1'!A1"/><Relationship Id="rId10" Type="http://schemas.openxmlformats.org/officeDocument/2006/relationships/hyperlink" Target="#'CO2-1'!A1"/><Relationship Id="rId19" Type="http://schemas.openxmlformats.org/officeDocument/2006/relationships/hyperlink" Target="#pev!A1"/><Relationship Id="rId31" Type="http://schemas.openxmlformats.org/officeDocument/2006/relationships/hyperlink" Target="#'E-3'!A1"/><Relationship Id="rId44" Type="http://schemas.openxmlformats.org/officeDocument/2006/relationships/hyperlink" Target="#'CO2-2'!A1"/><Relationship Id="rId4" Type="http://schemas.openxmlformats.org/officeDocument/2006/relationships/hyperlink" Target="#'PEV-3'!A1"/><Relationship Id="rId9" Type="http://schemas.openxmlformats.org/officeDocument/2006/relationships/hyperlink" Target="#'EEV-5'!A1"/><Relationship Id="rId14" Type="http://schemas.openxmlformats.org/officeDocument/2006/relationships/hyperlink" Target="#'M-3'!A1"/><Relationship Id="rId22" Type="http://schemas.openxmlformats.org/officeDocument/2006/relationships/hyperlink" Target="#'EE-2b'!A1"/><Relationship Id="rId27" Type="http://schemas.openxmlformats.org/officeDocument/2006/relationships/hyperlink" Target="#'EEV-2'!A1"/><Relationship Id="rId30" Type="http://schemas.openxmlformats.org/officeDocument/2006/relationships/hyperlink" Target="#'E-2'!A1"/><Relationship Id="rId35" Type="http://schemas.openxmlformats.org/officeDocument/2006/relationships/hyperlink" Target="#'G-3'!A1"/><Relationship Id="rId43" Type="http://schemas.openxmlformats.org/officeDocument/2006/relationships/hyperlink" Target="#erl&#228;uterungen!A1"/></Relationships>
</file>

<file path=xl/drawings/_rels/drawing37.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9525</xdr:rowOff>
    </xdr:from>
    <xdr:to>
      <xdr:col>5</xdr:col>
      <xdr:colOff>0</xdr:colOff>
      <xdr:row>4</xdr:row>
      <xdr:rowOff>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52400" y="152400"/>
          <a:ext cx="8277225" cy="561975"/>
        </a:xfrm>
        <a:prstGeom prst="rect">
          <a:avLst/>
        </a:prstGeom>
        <a:gradFill rotWithShape="1">
          <a:gsLst>
            <a:gs pos="0">
              <a:srgbClr val="000000"/>
            </a:gs>
            <a:gs pos="100000">
              <a:srgbClr xmlns:mc="http://schemas.openxmlformats.org/markup-compatibility/2006" xmlns:a14="http://schemas.microsoft.com/office/drawing/2010/main" val="FFFFFF" mc:Ignorable="a14" a14:legacySpreadsheetColorIndex="65"/>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de-DE" sz="1100" b="1" i="0" u="none" strike="noStrike" baseline="0">
              <a:solidFill>
                <a:srgbClr val="FFFFFF"/>
              </a:solidFill>
              <a:latin typeface="Arial"/>
              <a:cs typeface="Arial"/>
            </a:rPr>
            <a:t>Energiebilanz Bayern 2019 nach internationaler Methodik (aviation bunkers)*</a:t>
          </a:r>
        </a:p>
      </xdr:txBody>
    </xdr:sp>
    <xdr:clientData/>
  </xdr:twoCellAnchor>
  <xdr:twoCellAnchor>
    <xdr:from>
      <xdr:col>2</xdr:col>
      <xdr:colOff>0</xdr:colOff>
      <xdr:row>12</xdr:row>
      <xdr:rowOff>47625</xdr:rowOff>
    </xdr:from>
    <xdr:to>
      <xdr:col>2</xdr:col>
      <xdr:colOff>123825</xdr:colOff>
      <xdr:row>12</xdr:row>
      <xdr:rowOff>171450</xdr:rowOff>
    </xdr:to>
    <xdr:sp macro="" textlink="">
      <xdr:nvSpPr>
        <xdr:cNvPr id="4" name="AutoShape 104">
          <a:hlinkClick xmlns:r="http://schemas.openxmlformats.org/officeDocument/2006/relationships" r:id="rId1"/>
          <a:extLst>
            <a:ext uri="{FF2B5EF4-FFF2-40B4-BE49-F238E27FC236}">
              <a16:creationId xmlns:a16="http://schemas.microsoft.com/office/drawing/2014/main" id="{00000000-0008-0000-0000-000004000000}"/>
            </a:ext>
          </a:extLst>
        </xdr:cNvPr>
        <xdr:cNvSpPr>
          <a:spLocks noChangeArrowheads="1"/>
        </xdr:cNvSpPr>
      </xdr:nvSpPr>
      <xdr:spPr bwMode="auto">
        <a:xfrm>
          <a:off x="285750" y="224790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13</xdr:row>
      <xdr:rowOff>47625</xdr:rowOff>
    </xdr:from>
    <xdr:to>
      <xdr:col>2</xdr:col>
      <xdr:colOff>123825</xdr:colOff>
      <xdr:row>13</xdr:row>
      <xdr:rowOff>171450</xdr:rowOff>
    </xdr:to>
    <xdr:sp macro="" textlink="">
      <xdr:nvSpPr>
        <xdr:cNvPr id="5" name="AutoShape 105">
          <a:hlinkClick xmlns:r="http://schemas.openxmlformats.org/officeDocument/2006/relationships" r:id="rId2"/>
          <a:extLst>
            <a:ext uri="{FF2B5EF4-FFF2-40B4-BE49-F238E27FC236}">
              <a16:creationId xmlns:a16="http://schemas.microsoft.com/office/drawing/2014/main" id="{00000000-0008-0000-0000-000005000000}"/>
            </a:ext>
          </a:extLst>
        </xdr:cNvPr>
        <xdr:cNvSpPr>
          <a:spLocks noChangeArrowheads="1"/>
        </xdr:cNvSpPr>
      </xdr:nvSpPr>
      <xdr:spPr bwMode="auto">
        <a:xfrm>
          <a:off x="285750" y="2447925"/>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11</xdr:row>
      <xdr:rowOff>47625</xdr:rowOff>
    </xdr:from>
    <xdr:to>
      <xdr:col>2</xdr:col>
      <xdr:colOff>123825</xdr:colOff>
      <xdr:row>11</xdr:row>
      <xdr:rowOff>171450</xdr:rowOff>
    </xdr:to>
    <xdr:sp macro="" textlink="">
      <xdr:nvSpPr>
        <xdr:cNvPr id="6" name="AutoShape 106">
          <a:hlinkClick xmlns:r="http://schemas.openxmlformats.org/officeDocument/2006/relationships" r:id="rId3"/>
          <a:extLst>
            <a:ext uri="{FF2B5EF4-FFF2-40B4-BE49-F238E27FC236}">
              <a16:creationId xmlns:a16="http://schemas.microsoft.com/office/drawing/2014/main" id="{00000000-0008-0000-0000-000006000000}"/>
            </a:ext>
          </a:extLst>
        </xdr:cNvPr>
        <xdr:cNvSpPr>
          <a:spLocks noChangeArrowheads="1"/>
        </xdr:cNvSpPr>
      </xdr:nvSpPr>
      <xdr:spPr bwMode="auto">
        <a:xfrm>
          <a:off x="285750" y="264795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19</xdr:row>
      <xdr:rowOff>47625</xdr:rowOff>
    </xdr:from>
    <xdr:to>
      <xdr:col>2</xdr:col>
      <xdr:colOff>123825</xdr:colOff>
      <xdr:row>19</xdr:row>
      <xdr:rowOff>171450</xdr:rowOff>
    </xdr:to>
    <xdr:sp macro="" textlink="">
      <xdr:nvSpPr>
        <xdr:cNvPr id="8" name="AutoShape 108">
          <a:hlinkClick xmlns:r="http://schemas.openxmlformats.org/officeDocument/2006/relationships" r:id="rId4"/>
          <a:extLst>
            <a:ext uri="{FF2B5EF4-FFF2-40B4-BE49-F238E27FC236}">
              <a16:creationId xmlns:a16="http://schemas.microsoft.com/office/drawing/2014/main" id="{00000000-0008-0000-0000-000008000000}"/>
            </a:ext>
          </a:extLst>
        </xdr:cNvPr>
        <xdr:cNvSpPr>
          <a:spLocks noChangeArrowheads="1"/>
        </xdr:cNvSpPr>
      </xdr:nvSpPr>
      <xdr:spPr bwMode="auto">
        <a:xfrm>
          <a:off x="285750" y="38481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20</xdr:row>
      <xdr:rowOff>47625</xdr:rowOff>
    </xdr:from>
    <xdr:to>
      <xdr:col>2</xdr:col>
      <xdr:colOff>123825</xdr:colOff>
      <xdr:row>20</xdr:row>
      <xdr:rowOff>171450</xdr:rowOff>
    </xdr:to>
    <xdr:sp macro="" textlink="">
      <xdr:nvSpPr>
        <xdr:cNvPr id="9" name="AutoShape 109">
          <a:hlinkClick xmlns:r="http://schemas.openxmlformats.org/officeDocument/2006/relationships" r:id="rId5"/>
          <a:extLst>
            <a:ext uri="{FF2B5EF4-FFF2-40B4-BE49-F238E27FC236}">
              <a16:creationId xmlns:a16="http://schemas.microsoft.com/office/drawing/2014/main" id="{00000000-0008-0000-0000-000009000000}"/>
            </a:ext>
          </a:extLst>
        </xdr:cNvPr>
        <xdr:cNvSpPr>
          <a:spLocks noChangeArrowheads="1"/>
        </xdr:cNvSpPr>
      </xdr:nvSpPr>
      <xdr:spPr bwMode="auto">
        <a:xfrm>
          <a:off x="285750" y="40481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46</xdr:row>
      <xdr:rowOff>47625</xdr:rowOff>
    </xdr:from>
    <xdr:to>
      <xdr:col>2</xdr:col>
      <xdr:colOff>123825</xdr:colOff>
      <xdr:row>46</xdr:row>
      <xdr:rowOff>171450</xdr:rowOff>
    </xdr:to>
    <xdr:sp macro="" textlink="">
      <xdr:nvSpPr>
        <xdr:cNvPr id="10" name="AutoShape 112">
          <a:hlinkClick xmlns:r="http://schemas.openxmlformats.org/officeDocument/2006/relationships" r:id="rId6"/>
          <a:extLst>
            <a:ext uri="{FF2B5EF4-FFF2-40B4-BE49-F238E27FC236}">
              <a16:creationId xmlns:a16="http://schemas.microsoft.com/office/drawing/2014/main" id="{00000000-0008-0000-0000-00000A000000}"/>
            </a:ext>
          </a:extLst>
        </xdr:cNvPr>
        <xdr:cNvSpPr>
          <a:spLocks noChangeArrowheads="1"/>
        </xdr:cNvSpPr>
      </xdr:nvSpPr>
      <xdr:spPr bwMode="auto">
        <a:xfrm>
          <a:off x="285750" y="884872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47</xdr:row>
      <xdr:rowOff>47625</xdr:rowOff>
    </xdr:from>
    <xdr:to>
      <xdr:col>2</xdr:col>
      <xdr:colOff>123825</xdr:colOff>
      <xdr:row>47</xdr:row>
      <xdr:rowOff>171450</xdr:rowOff>
    </xdr:to>
    <xdr:sp macro="" textlink="">
      <xdr:nvSpPr>
        <xdr:cNvPr id="11" name="AutoShape 113">
          <a:hlinkClick xmlns:r="http://schemas.openxmlformats.org/officeDocument/2006/relationships" r:id="rId7"/>
          <a:extLst>
            <a:ext uri="{FF2B5EF4-FFF2-40B4-BE49-F238E27FC236}">
              <a16:creationId xmlns:a16="http://schemas.microsoft.com/office/drawing/2014/main" id="{00000000-0008-0000-0000-00000B000000}"/>
            </a:ext>
          </a:extLst>
        </xdr:cNvPr>
        <xdr:cNvSpPr>
          <a:spLocks noChangeArrowheads="1"/>
        </xdr:cNvSpPr>
      </xdr:nvSpPr>
      <xdr:spPr bwMode="auto">
        <a:xfrm>
          <a:off x="285750" y="90487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30</xdr:row>
      <xdr:rowOff>47625</xdr:rowOff>
    </xdr:from>
    <xdr:to>
      <xdr:col>2</xdr:col>
      <xdr:colOff>123825</xdr:colOff>
      <xdr:row>30</xdr:row>
      <xdr:rowOff>171450</xdr:rowOff>
    </xdr:to>
    <xdr:sp macro="" textlink="">
      <xdr:nvSpPr>
        <xdr:cNvPr id="13" name="AutoShape 128">
          <a:hlinkClick xmlns:r="http://schemas.openxmlformats.org/officeDocument/2006/relationships" r:id="rId8"/>
          <a:extLst>
            <a:ext uri="{FF2B5EF4-FFF2-40B4-BE49-F238E27FC236}">
              <a16:creationId xmlns:a16="http://schemas.microsoft.com/office/drawing/2014/main" id="{00000000-0008-0000-0000-00000D000000}"/>
            </a:ext>
          </a:extLst>
        </xdr:cNvPr>
        <xdr:cNvSpPr>
          <a:spLocks noChangeArrowheads="1"/>
        </xdr:cNvSpPr>
      </xdr:nvSpPr>
      <xdr:spPr bwMode="auto">
        <a:xfrm>
          <a:off x="285750" y="64484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32</xdr:row>
      <xdr:rowOff>47625</xdr:rowOff>
    </xdr:from>
    <xdr:to>
      <xdr:col>2</xdr:col>
      <xdr:colOff>123825</xdr:colOff>
      <xdr:row>32</xdr:row>
      <xdr:rowOff>171450</xdr:rowOff>
    </xdr:to>
    <xdr:sp macro="" textlink="">
      <xdr:nvSpPr>
        <xdr:cNvPr id="14" name="AutoShape 129">
          <a:hlinkClick xmlns:r="http://schemas.openxmlformats.org/officeDocument/2006/relationships" r:id="rId9"/>
          <a:extLst>
            <a:ext uri="{FF2B5EF4-FFF2-40B4-BE49-F238E27FC236}">
              <a16:creationId xmlns:a16="http://schemas.microsoft.com/office/drawing/2014/main" id="{00000000-0008-0000-0000-00000E000000}"/>
            </a:ext>
          </a:extLst>
        </xdr:cNvPr>
        <xdr:cNvSpPr>
          <a:spLocks noChangeArrowheads="1"/>
        </xdr:cNvSpPr>
      </xdr:nvSpPr>
      <xdr:spPr bwMode="auto">
        <a:xfrm>
          <a:off x="285750" y="68484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35</xdr:row>
      <xdr:rowOff>47625</xdr:rowOff>
    </xdr:from>
    <xdr:to>
      <xdr:col>2</xdr:col>
      <xdr:colOff>123825</xdr:colOff>
      <xdr:row>35</xdr:row>
      <xdr:rowOff>171450</xdr:rowOff>
    </xdr:to>
    <xdr:sp macro="" textlink="">
      <xdr:nvSpPr>
        <xdr:cNvPr id="15" name="AutoShape 130">
          <a:hlinkClick xmlns:r="http://schemas.openxmlformats.org/officeDocument/2006/relationships" r:id="rId10"/>
          <a:extLst>
            <a:ext uri="{FF2B5EF4-FFF2-40B4-BE49-F238E27FC236}">
              <a16:creationId xmlns:a16="http://schemas.microsoft.com/office/drawing/2014/main" id="{00000000-0008-0000-0000-00000F000000}"/>
            </a:ext>
          </a:extLst>
        </xdr:cNvPr>
        <xdr:cNvSpPr>
          <a:spLocks noChangeArrowheads="1"/>
        </xdr:cNvSpPr>
      </xdr:nvSpPr>
      <xdr:spPr bwMode="auto">
        <a:xfrm>
          <a:off x="285750" y="72485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43</xdr:row>
      <xdr:rowOff>47625</xdr:rowOff>
    </xdr:from>
    <xdr:to>
      <xdr:col>2</xdr:col>
      <xdr:colOff>123825</xdr:colOff>
      <xdr:row>43</xdr:row>
      <xdr:rowOff>171450</xdr:rowOff>
    </xdr:to>
    <xdr:sp macro="" textlink="">
      <xdr:nvSpPr>
        <xdr:cNvPr id="17" name="AutoShape 132">
          <a:hlinkClick xmlns:r="http://schemas.openxmlformats.org/officeDocument/2006/relationships" r:id="rId11"/>
          <a:extLst>
            <a:ext uri="{FF2B5EF4-FFF2-40B4-BE49-F238E27FC236}">
              <a16:creationId xmlns:a16="http://schemas.microsoft.com/office/drawing/2014/main" id="{00000000-0008-0000-0000-000011000000}"/>
            </a:ext>
          </a:extLst>
        </xdr:cNvPr>
        <xdr:cNvSpPr>
          <a:spLocks noChangeArrowheads="1"/>
        </xdr:cNvSpPr>
      </xdr:nvSpPr>
      <xdr:spPr bwMode="auto">
        <a:xfrm>
          <a:off x="285750" y="82486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54</xdr:row>
      <xdr:rowOff>47625</xdr:rowOff>
    </xdr:from>
    <xdr:to>
      <xdr:col>2</xdr:col>
      <xdr:colOff>123825</xdr:colOff>
      <xdr:row>54</xdr:row>
      <xdr:rowOff>171450</xdr:rowOff>
    </xdr:to>
    <xdr:sp macro="" textlink="">
      <xdr:nvSpPr>
        <xdr:cNvPr id="18" name="AutoShape 135">
          <a:hlinkClick xmlns:r="http://schemas.openxmlformats.org/officeDocument/2006/relationships" r:id="rId12"/>
          <a:extLst>
            <a:ext uri="{FF2B5EF4-FFF2-40B4-BE49-F238E27FC236}">
              <a16:creationId xmlns:a16="http://schemas.microsoft.com/office/drawing/2014/main" id="{00000000-0008-0000-0000-000012000000}"/>
            </a:ext>
          </a:extLst>
        </xdr:cNvPr>
        <xdr:cNvSpPr>
          <a:spLocks noChangeArrowheads="1"/>
        </xdr:cNvSpPr>
      </xdr:nvSpPr>
      <xdr:spPr bwMode="auto">
        <a:xfrm>
          <a:off x="285750" y="1044892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55</xdr:row>
      <xdr:rowOff>47625</xdr:rowOff>
    </xdr:from>
    <xdr:to>
      <xdr:col>2</xdr:col>
      <xdr:colOff>123825</xdr:colOff>
      <xdr:row>55</xdr:row>
      <xdr:rowOff>171450</xdr:rowOff>
    </xdr:to>
    <xdr:sp macro="" textlink="">
      <xdr:nvSpPr>
        <xdr:cNvPr id="19" name="AutoShape 136">
          <a:hlinkClick xmlns:r="http://schemas.openxmlformats.org/officeDocument/2006/relationships" r:id="rId13"/>
          <a:extLst>
            <a:ext uri="{FF2B5EF4-FFF2-40B4-BE49-F238E27FC236}">
              <a16:creationId xmlns:a16="http://schemas.microsoft.com/office/drawing/2014/main" id="{00000000-0008-0000-0000-000013000000}"/>
            </a:ext>
          </a:extLst>
        </xdr:cNvPr>
        <xdr:cNvSpPr>
          <a:spLocks noChangeArrowheads="1"/>
        </xdr:cNvSpPr>
      </xdr:nvSpPr>
      <xdr:spPr bwMode="auto">
        <a:xfrm>
          <a:off x="285750" y="1064895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56</xdr:row>
      <xdr:rowOff>47625</xdr:rowOff>
    </xdr:from>
    <xdr:to>
      <xdr:col>2</xdr:col>
      <xdr:colOff>123825</xdr:colOff>
      <xdr:row>56</xdr:row>
      <xdr:rowOff>171450</xdr:rowOff>
    </xdr:to>
    <xdr:sp macro="" textlink="">
      <xdr:nvSpPr>
        <xdr:cNvPr id="20" name="AutoShape 137">
          <a:hlinkClick xmlns:r="http://schemas.openxmlformats.org/officeDocument/2006/relationships" r:id="rId14"/>
          <a:extLst>
            <a:ext uri="{FF2B5EF4-FFF2-40B4-BE49-F238E27FC236}">
              <a16:creationId xmlns:a16="http://schemas.microsoft.com/office/drawing/2014/main" id="{00000000-0008-0000-0000-000014000000}"/>
            </a:ext>
          </a:extLst>
        </xdr:cNvPr>
        <xdr:cNvSpPr>
          <a:spLocks noChangeArrowheads="1"/>
        </xdr:cNvSpPr>
      </xdr:nvSpPr>
      <xdr:spPr bwMode="auto">
        <a:xfrm>
          <a:off x="285750" y="1084897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57</xdr:row>
      <xdr:rowOff>47625</xdr:rowOff>
    </xdr:from>
    <xdr:to>
      <xdr:col>2</xdr:col>
      <xdr:colOff>123825</xdr:colOff>
      <xdr:row>57</xdr:row>
      <xdr:rowOff>171450</xdr:rowOff>
    </xdr:to>
    <xdr:sp macro="" textlink="">
      <xdr:nvSpPr>
        <xdr:cNvPr id="21" name="AutoShape 138">
          <a:hlinkClick xmlns:r="http://schemas.openxmlformats.org/officeDocument/2006/relationships" r:id="rId15"/>
          <a:extLst>
            <a:ext uri="{FF2B5EF4-FFF2-40B4-BE49-F238E27FC236}">
              <a16:creationId xmlns:a16="http://schemas.microsoft.com/office/drawing/2014/main" id="{00000000-0008-0000-0000-000015000000}"/>
            </a:ext>
          </a:extLst>
        </xdr:cNvPr>
        <xdr:cNvSpPr>
          <a:spLocks noChangeArrowheads="1"/>
        </xdr:cNvSpPr>
      </xdr:nvSpPr>
      <xdr:spPr bwMode="auto">
        <a:xfrm>
          <a:off x="285750" y="1104900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60</xdr:row>
      <xdr:rowOff>47625</xdr:rowOff>
    </xdr:from>
    <xdr:to>
      <xdr:col>2</xdr:col>
      <xdr:colOff>123825</xdr:colOff>
      <xdr:row>60</xdr:row>
      <xdr:rowOff>171450</xdr:rowOff>
    </xdr:to>
    <xdr:sp macro="" textlink="">
      <xdr:nvSpPr>
        <xdr:cNvPr id="23" name="AutoShape 140">
          <a:hlinkClick xmlns:r="http://schemas.openxmlformats.org/officeDocument/2006/relationships" r:id="rId16"/>
          <a:extLst>
            <a:ext uri="{FF2B5EF4-FFF2-40B4-BE49-F238E27FC236}">
              <a16:creationId xmlns:a16="http://schemas.microsoft.com/office/drawing/2014/main" id="{00000000-0008-0000-0000-000017000000}"/>
            </a:ext>
          </a:extLst>
        </xdr:cNvPr>
        <xdr:cNvSpPr>
          <a:spLocks noChangeArrowheads="1"/>
        </xdr:cNvSpPr>
      </xdr:nvSpPr>
      <xdr:spPr bwMode="auto">
        <a:xfrm>
          <a:off x="285750" y="11649075"/>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61</xdr:row>
      <xdr:rowOff>47625</xdr:rowOff>
    </xdr:from>
    <xdr:to>
      <xdr:col>2</xdr:col>
      <xdr:colOff>123825</xdr:colOff>
      <xdr:row>61</xdr:row>
      <xdr:rowOff>171450</xdr:rowOff>
    </xdr:to>
    <xdr:sp macro="" textlink="">
      <xdr:nvSpPr>
        <xdr:cNvPr id="24" name="AutoShape 141">
          <a:hlinkClick xmlns:r="http://schemas.openxmlformats.org/officeDocument/2006/relationships" r:id="rId17"/>
          <a:extLst>
            <a:ext uri="{FF2B5EF4-FFF2-40B4-BE49-F238E27FC236}">
              <a16:creationId xmlns:a16="http://schemas.microsoft.com/office/drawing/2014/main" id="{00000000-0008-0000-0000-000018000000}"/>
            </a:ext>
          </a:extLst>
        </xdr:cNvPr>
        <xdr:cNvSpPr>
          <a:spLocks noChangeArrowheads="1"/>
        </xdr:cNvSpPr>
      </xdr:nvSpPr>
      <xdr:spPr bwMode="auto">
        <a:xfrm>
          <a:off x="285750" y="1184910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65</xdr:row>
      <xdr:rowOff>47625</xdr:rowOff>
    </xdr:from>
    <xdr:to>
      <xdr:col>2</xdr:col>
      <xdr:colOff>123825</xdr:colOff>
      <xdr:row>65</xdr:row>
      <xdr:rowOff>171450</xdr:rowOff>
    </xdr:to>
    <xdr:sp macro="" textlink="">
      <xdr:nvSpPr>
        <xdr:cNvPr id="26" name="AutoShape 143">
          <a:hlinkClick xmlns:r="http://schemas.openxmlformats.org/officeDocument/2006/relationships" r:id="rId18"/>
          <a:extLst>
            <a:ext uri="{FF2B5EF4-FFF2-40B4-BE49-F238E27FC236}">
              <a16:creationId xmlns:a16="http://schemas.microsoft.com/office/drawing/2014/main" id="{00000000-0008-0000-0000-00001A000000}"/>
            </a:ext>
          </a:extLst>
        </xdr:cNvPr>
        <xdr:cNvSpPr>
          <a:spLocks noChangeArrowheads="1"/>
        </xdr:cNvSpPr>
      </xdr:nvSpPr>
      <xdr:spPr bwMode="auto">
        <a:xfrm>
          <a:off x="285750" y="124491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66</xdr:row>
      <xdr:rowOff>47625</xdr:rowOff>
    </xdr:from>
    <xdr:to>
      <xdr:col>2</xdr:col>
      <xdr:colOff>123825</xdr:colOff>
      <xdr:row>66</xdr:row>
      <xdr:rowOff>171450</xdr:rowOff>
    </xdr:to>
    <xdr:sp macro="" textlink="">
      <xdr:nvSpPr>
        <xdr:cNvPr id="27" name="AutoShape 144">
          <a:hlinkClick xmlns:r="http://schemas.openxmlformats.org/officeDocument/2006/relationships" r:id="rId19"/>
          <a:extLst>
            <a:ext uri="{FF2B5EF4-FFF2-40B4-BE49-F238E27FC236}">
              <a16:creationId xmlns:a16="http://schemas.microsoft.com/office/drawing/2014/main" id="{00000000-0008-0000-0000-00001B000000}"/>
            </a:ext>
          </a:extLst>
        </xdr:cNvPr>
        <xdr:cNvSpPr>
          <a:spLocks noChangeArrowheads="1"/>
        </xdr:cNvSpPr>
      </xdr:nvSpPr>
      <xdr:spPr bwMode="auto">
        <a:xfrm>
          <a:off x="285750" y="1264920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24</xdr:row>
      <xdr:rowOff>47625</xdr:rowOff>
    </xdr:from>
    <xdr:to>
      <xdr:col>2</xdr:col>
      <xdr:colOff>123825</xdr:colOff>
      <xdr:row>24</xdr:row>
      <xdr:rowOff>171450</xdr:rowOff>
    </xdr:to>
    <xdr:sp macro="" textlink="">
      <xdr:nvSpPr>
        <xdr:cNvPr id="29" name="AutoShape 149">
          <a:hlinkClick xmlns:r="http://schemas.openxmlformats.org/officeDocument/2006/relationships" r:id="rId20"/>
          <a:extLst>
            <a:ext uri="{FF2B5EF4-FFF2-40B4-BE49-F238E27FC236}">
              <a16:creationId xmlns:a16="http://schemas.microsoft.com/office/drawing/2014/main" id="{00000000-0008-0000-0000-00001D000000}"/>
            </a:ext>
          </a:extLst>
        </xdr:cNvPr>
        <xdr:cNvSpPr>
          <a:spLocks noChangeArrowheads="1"/>
        </xdr:cNvSpPr>
      </xdr:nvSpPr>
      <xdr:spPr bwMode="auto">
        <a:xfrm>
          <a:off x="285750" y="28479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18</xdr:row>
      <xdr:rowOff>47625</xdr:rowOff>
    </xdr:from>
    <xdr:to>
      <xdr:col>2</xdr:col>
      <xdr:colOff>123825</xdr:colOff>
      <xdr:row>18</xdr:row>
      <xdr:rowOff>171450</xdr:rowOff>
    </xdr:to>
    <xdr:sp macro="" textlink="">
      <xdr:nvSpPr>
        <xdr:cNvPr id="31" name="AutoShape 156">
          <a:hlinkClick xmlns:r="http://schemas.openxmlformats.org/officeDocument/2006/relationships" r:id="rId21"/>
          <a:extLst>
            <a:ext uri="{FF2B5EF4-FFF2-40B4-BE49-F238E27FC236}">
              <a16:creationId xmlns:a16="http://schemas.microsoft.com/office/drawing/2014/main" id="{00000000-0008-0000-0000-00001F000000}"/>
            </a:ext>
          </a:extLst>
        </xdr:cNvPr>
        <xdr:cNvSpPr>
          <a:spLocks noChangeArrowheads="1"/>
        </xdr:cNvSpPr>
      </xdr:nvSpPr>
      <xdr:spPr bwMode="auto">
        <a:xfrm>
          <a:off x="285750" y="36480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26</xdr:row>
      <xdr:rowOff>47625</xdr:rowOff>
    </xdr:from>
    <xdr:to>
      <xdr:col>2</xdr:col>
      <xdr:colOff>123825</xdr:colOff>
      <xdr:row>26</xdr:row>
      <xdr:rowOff>171450</xdr:rowOff>
    </xdr:to>
    <xdr:sp macro="" textlink="">
      <xdr:nvSpPr>
        <xdr:cNvPr id="32" name="AutoShape 126">
          <a:hlinkClick xmlns:r="http://schemas.openxmlformats.org/officeDocument/2006/relationships" r:id="rId22"/>
          <a:extLst>
            <a:ext uri="{FF2B5EF4-FFF2-40B4-BE49-F238E27FC236}">
              <a16:creationId xmlns:a16="http://schemas.microsoft.com/office/drawing/2014/main" id="{00000000-0008-0000-0000-000020000000}"/>
            </a:ext>
          </a:extLst>
        </xdr:cNvPr>
        <xdr:cNvSpPr>
          <a:spLocks noChangeArrowheads="1"/>
        </xdr:cNvSpPr>
      </xdr:nvSpPr>
      <xdr:spPr bwMode="auto">
        <a:xfrm>
          <a:off x="285750" y="42481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17</xdr:row>
      <xdr:rowOff>47625</xdr:rowOff>
    </xdr:from>
    <xdr:to>
      <xdr:col>2</xdr:col>
      <xdr:colOff>123825</xdr:colOff>
      <xdr:row>17</xdr:row>
      <xdr:rowOff>171450</xdr:rowOff>
    </xdr:to>
    <xdr:sp macro="" textlink="">
      <xdr:nvSpPr>
        <xdr:cNvPr id="33" name="AutoShape 156">
          <a:hlinkClick xmlns:r="http://schemas.openxmlformats.org/officeDocument/2006/relationships" r:id="rId23"/>
          <a:extLst>
            <a:ext uri="{FF2B5EF4-FFF2-40B4-BE49-F238E27FC236}">
              <a16:creationId xmlns:a16="http://schemas.microsoft.com/office/drawing/2014/main" id="{00000000-0008-0000-0000-000021000000}"/>
            </a:ext>
          </a:extLst>
        </xdr:cNvPr>
        <xdr:cNvSpPr>
          <a:spLocks noChangeArrowheads="1"/>
        </xdr:cNvSpPr>
      </xdr:nvSpPr>
      <xdr:spPr bwMode="auto">
        <a:xfrm>
          <a:off x="285750" y="34480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27</xdr:row>
      <xdr:rowOff>47625</xdr:rowOff>
    </xdr:from>
    <xdr:to>
      <xdr:col>2</xdr:col>
      <xdr:colOff>123825</xdr:colOff>
      <xdr:row>27</xdr:row>
      <xdr:rowOff>171450</xdr:rowOff>
    </xdr:to>
    <xdr:sp macro="" textlink="">
      <xdr:nvSpPr>
        <xdr:cNvPr id="34" name="AutoShape 126">
          <a:hlinkClick xmlns:r="http://schemas.openxmlformats.org/officeDocument/2006/relationships" r:id="rId24"/>
          <a:extLst>
            <a:ext uri="{FF2B5EF4-FFF2-40B4-BE49-F238E27FC236}">
              <a16:creationId xmlns:a16="http://schemas.microsoft.com/office/drawing/2014/main" id="{00000000-0008-0000-0000-000022000000}"/>
            </a:ext>
          </a:extLst>
        </xdr:cNvPr>
        <xdr:cNvSpPr>
          <a:spLocks noChangeArrowheads="1"/>
        </xdr:cNvSpPr>
      </xdr:nvSpPr>
      <xdr:spPr bwMode="auto">
        <a:xfrm>
          <a:off x="285750" y="46482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21</xdr:row>
      <xdr:rowOff>47625</xdr:rowOff>
    </xdr:from>
    <xdr:to>
      <xdr:col>2</xdr:col>
      <xdr:colOff>123825</xdr:colOff>
      <xdr:row>21</xdr:row>
      <xdr:rowOff>171450</xdr:rowOff>
    </xdr:to>
    <xdr:sp macro="" textlink="">
      <xdr:nvSpPr>
        <xdr:cNvPr id="35" name="AutoShape 125">
          <a:hlinkClick xmlns:r="http://schemas.openxmlformats.org/officeDocument/2006/relationships" r:id="rId25"/>
          <a:extLst>
            <a:ext uri="{FF2B5EF4-FFF2-40B4-BE49-F238E27FC236}">
              <a16:creationId xmlns:a16="http://schemas.microsoft.com/office/drawing/2014/main" id="{00000000-0008-0000-0000-000023000000}"/>
            </a:ext>
          </a:extLst>
        </xdr:cNvPr>
        <xdr:cNvSpPr>
          <a:spLocks noChangeArrowheads="1"/>
        </xdr:cNvSpPr>
      </xdr:nvSpPr>
      <xdr:spPr bwMode="auto">
        <a:xfrm>
          <a:off x="285750" y="48482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28</xdr:row>
      <xdr:rowOff>47625</xdr:rowOff>
    </xdr:from>
    <xdr:to>
      <xdr:col>2</xdr:col>
      <xdr:colOff>123825</xdr:colOff>
      <xdr:row>28</xdr:row>
      <xdr:rowOff>171450</xdr:rowOff>
    </xdr:to>
    <xdr:sp macro="" textlink="">
      <xdr:nvSpPr>
        <xdr:cNvPr id="36" name="AutoShape 125">
          <a:hlinkClick xmlns:r="http://schemas.openxmlformats.org/officeDocument/2006/relationships" r:id="rId26"/>
          <a:extLst>
            <a:ext uri="{FF2B5EF4-FFF2-40B4-BE49-F238E27FC236}">
              <a16:creationId xmlns:a16="http://schemas.microsoft.com/office/drawing/2014/main" id="{00000000-0008-0000-0000-000024000000}"/>
            </a:ext>
          </a:extLst>
        </xdr:cNvPr>
        <xdr:cNvSpPr>
          <a:spLocks noChangeArrowheads="1"/>
        </xdr:cNvSpPr>
      </xdr:nvSpPr>
      <xdr:spPr bwMode="auto">
        <a:xfrm>
          <a:off x="285750" y="60483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29</xdr:row>
      <xdr:rowOff>47625</xdr:rowOff>
    </xdr:from>
    <xdr:to>
      <xdr:col>2</xdr:col>
      <xdr:colOff>123825</xdr:colOff>
      <xdr:row>29</xdr:row>
      <xdr:rowOff>171450</xdr:rowOff>
    </xdr:to>
    <xdr:sp macro="" textlink="">
      <xdr:nvSpPr>
        <xdr:cNvPr id="37" name="AutoShape 125">
          <a:hlinkClick xmlns:r="http://schemas.openxmlformats.org/officeDocument/2006/relationships" r:id="rId27"/>
          <a:extLst>
            <a:ext uri="{FF2B5EF4-FFF2-40B4-BE49-F238E27FC236}">
              <a16:creationId xmlns:a16="http://schemas.microsoft.com/office/drawing/2014/main" id="{00000000-0008-0000-0000-000025000000}"/>
            </a:ext>
          </a:extLst>
        </xdr:cNvPr>
        <xdr:cNvSpPr>
          <a:spLocks noChangeArrowheads="1"/>
        </xdr:cNvSpPr>
      </xdr:nvSpPr>
      <xdr:spPr bwMode="auto">
        <a:xfrm>
          <a:off x="285750" y="62484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31</xdr:row>
      <xdr:rowOff>47625</xdr:rowOff>
    </xdr:from>
    <xdr:to>
      <xdr:col>2</xdr:col>
      <xdr:colOff>123825</xdr:colOff>
      <xdr:row>31</xdr:row>
      <xdr:rowOff>171450</xdr:rowOff>
    </xdr:to>
    <xdr:sp macro="" textlink="">
      <xdr:nvSpPr>
        <xdr:cNvPr id="38" name="AutoShape 128">
          <a:hlinkClick xmlns:r="http://schemas.openxmlformats.org/officeDocument/2006/relationships" r:id="rId28"/>
          <a:extLst>
            <a:ext uri="{FF2B5EF4-FFF2-40B4-BE49-F238E27FC236}">
              <a16:creationId xmlns:a16="http://schemas.microsoft.com/office/drawing/2014/main" id="{00000000-0008-0000-0000-000026000000}"/>
            </a:ext>
          </a:extLst>
        </xdr:cNvPr>
        <xdr:cNvSpPr>
          <a:spLocks noChangeArrowheads="1"/>
        </xdr:cNvSpPr>
      </xdr:nvSpPr>
      <xdr:spPr bwMode="auto">
        <a:xfrm>
          <a:off x="285750" y="66484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33</xdr:row>
      <xdr:rowOff>47625</xdr:rowOff>
    </xdr:from>
    <xdr:to>
      <xdr:col>2</xdr:col>
      <xdr:colOff>123825</xdr:colOff>
      <xdr:row>33</xdr:row>
      <xdr:rowOff>171450</xdr:rowOff>
    </xdr:to>
    <xdr:sp macro="" textlink="">
      <xdr:nvSpPr>
        <xdr:cNvPr id="39" name="AutoShape 129">
          <a:hlinkClick xmlns:r="http://schemas.openxmlformats.org/officeDocument/2006/relationships" r:id="rId29"/>
          <a:extLst>
            <a:ext uri="{FF2B5EF4-FFF2-40B4-BE49-F238E27FC236}">
              <a16:creationId xmlns:a16="http://schemas.microsoft.com/office/drawing/2014/main" id="{00000000-0008-0000-0000-000027000000}"/>
            </a:ext>
          </a:extLst>
        </xdr:cNvPr>
        <xdr:cNvSpPr>
          <a:spLocks noChangeArrowheads="1"/>
        </xdr:cNvSpPr>
      </xdr:nvSpPr>
      <xdr:spPr bwMode="auto">
        <a:xfrm>
          <a:off x="285750" y="70485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44</xdr:row>
      <xdr:rowOff>47625</xdr:rowOff>
    </xdr:from>
    <xdr:to>
      <xdr:col>2</xdr:col>
      <xdr:colOff>123825</xdr:colOff>
      <xdr:row>44</xdr:row>
      <xdr:rowOff>171450</xdr:rowOff>
    </xdr:to>
    <xdr:sp macro="" textlink="">
      <xdr:nvSpPr>
        <xdr:cNvPr id="40" name="AutoShape 132">
          <a:hlinkClick xmlns:r="http://schemas.openxmlformats.org/officeDocument/2006/relationships" r:id="rId30"/>
          <a:extLst>
            <a:ext uri="{FF2B5EF4-FFF2-40B4-BE49-F238E27FC236}">
              <a16:creationId xmlns:a16="http://schemas.microsoft.com/office/drawing/2014/main" id="{00000000-0008-0000-0000-000028000000}"/>
            </a:ext>
          </a:extLst>
        </xdr:cNvPr>
        <xdr:cNvSpPr>
          <a:spLocks noChangeArrowheads="1"/>
        </xdr:cNvSpPr>
      </xdr:nvSpPr>
      <xdr:spPr bwMode="auto">
        <a:xfrm>
          <a:off x="285750" y="84486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45</xdr:row>
      <xdr:rowOff>47625</xdr:rowOff>
    </xdr:from>
    <xdr:to>
      <xdr:col>2</xdr:col>
      <xdr:colOff>123825</xdr:colOff>
      <xdr:row>45</xdr:row>
      <xdr:rowOff>171450</xdr:rowOff>
    </xdr:to>
    <xdr:sp macro="" textlink="">
      <xdr:nvSpPr>
        <xdr:cNvPr id="41" name="AutoShape 132">
          <a:hlinkClick xmlns:r="http://schemas.openxmlformats.org/officeDocument/2006/relationships" r:id="rId31"/>
          <a:extLst>
            <a:ext uri="{FF2B5EF4-FFF2-40B4-BE49-F238E27FC236}">
              <a16:creationId xmlns:a16="http://schemas.microsoft.com/office/drawing/2014/main" id="{00000000-0008-0000-0000-000029000000}"/>
            </a:ext>
          </a:extLst>
        </xdr:cNvPr>
        <xdr:cNvSpPr>
          <a:spLocks noChangeArrowheads="1"/>
        </xdr:cNvSpPr>
      </xdr:nvSpPr>
      <xdr:spPr bwMode="auto">
        <a:xfrm>
          <a:off x="285750" y="864870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48</xdr:row>
      <xdr:rowOff>47625</xdr:rowOff>
    </xdr:from>
    <xdr:to>
      <xdr:col>2</xdr:col>
      <xdr:colOff>123825</xdr:colOff>
      <xdr:row>48</xdr:row>
      <xdr:rowOff>171450</xdr:rowOff>
    </xdr:to>
    <xdr:sp macro="" textlink="">
      <xdr:nvSpPr>
        <xdr:cNvPr id="42" name="AutoShape 113">
          <a:hlinkClick xmlns:r="http://schemas.openxmlformats.org/officeDocument/2006/relationships" r:id="rId32"/>
          <a:extLst>
            <a:ext uri="{FF2B5EF4-FFF2-40B4-BE49-F238E27FC236}">
              <a16:creationId xmlns:a16="http://schemas.microsoft.com/office/drawing/2014/main" id="{00000000-0008-0000-0000-00002A000000}"/>
            </a:ext>
          </a:extLst>
        </xdr:cNvPr>
        <xdr:cNvSpPr>
          <a:spLocks noChangeArrowheads="1"/>
        </xdr:cNvSpPr>
      </xdr:nvSpPr>
      <xdr:spPr bwMode="auto">
        <a:xfrm>
          <a:off x="285750" y="92487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50</xdr:row>
      <xdr:rowOff>47625</xdr:rowOff>
    </xdr:from>
    <xdr:to>
      <xdr:col>2</xdr:col>
      <xdr:colOff>123825</xdr:colOff>
      <xdr:row>50</xdr:row>
      <xdr:rowOff>171450</xdr:rowOff>
    </xdr:to>
    <xdr:sp macro="" textlink="">
      <xdr:nvSpPr>
        <xdr:cNvPr id="43" name="AutoShape 113">
          <a:hlinkClick xmlns:r="http://schemas.openxmlformats.org/officeDocument/2006/relationships" r:id="rId33"/>
          <a:extLst>
            <a:ext uri="{FF2B5EF4-FFF2-40B4-BE49-F238E27FC236}">
              <a16:creationId xmlns:a16="http://schemas.microsoft.com/office/drawing/2014/main" id="{00000000-0008-0000-0000-00002B000000}"/>
            </a:ext>
          </a:extLst>
        </xdr:cNvPr>
        <xdr:cNvSpPr>
          <a:spLocks noChangeArrowheads="1"/>
        </xdr:cNvSpPr>
      </xdr:nvSpPr>
      <xdr:spPr bwMode="auto">
        <a:xfrm>
          <a:off x="285750" y="964882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51</xdr:row>
      <xdr:rowOff>47625</xdr:rowOff>
    </xdr:from>
    <xdr:to>
      <xdr:col>2</xdr:col>
      <xdr:colOff>123825</xdr:colOff>
      <xdr:row>51</xdr:row>
      <xdr:rowOff>171450</xdr:rowOff>
    </xdr:to>
    <xdr:sp macro="" textlink="">
      <xdr:nvSpPr>
        <xdr:cNvPr id="44" name="AutoShape 113">
          <a:hlinkClick xmlns:r="http://schemas.openxmlformats.org/officeDocument/2006/relationships" r:id="rId34"/>
          <a:extLst>
            <a:ext uri="{FF2B5EF4-FFF2-40B4-BE49-F238E27FC236}">
              <a16:creationId xmlns:a16="http://schemas.microsoft.com/office/drawing/2014/main" id="{00000000-0008-0000-0000-00002C000000}"/>
            </a:ext>
          </a:extLst>
        </xdr:cNvPr>
        <xdr:cNvSpPr>
          <a:spLocks noChangeArrowheads="1"/>
        </xdr:cNvSpPr>
      </xdr:nvSpPr>
      <xdr:spPr bwMode="auto">
        <a:xfrm>
          <a:off x="285750" y="9848850"/>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52</xdr:row>
      <xdr:rowOff>47625</xdr:rowOff>
    </xdr:from>
    <xdr:to>
      <xdr:col>2</xdr:col>
      <xdr:colOff>123825</xdr:colOff>
      <xdr:row>52</xdr:row>
      <xdr:rowOff>171450</xdr:rowOff>
    </xdr:to>
    <xdr:sp macro="" textlink="">
      <xdr:nvSpPr>
        <xdr:cNvPr id="45" name="AutoShape 113">
          <a:hlinkClick xmlns:r="http://schemas.openxmlformats.org/officeDocument/2006/relationships" r:id="rId35"/>
          <a:extLst>
            <a:ext uri="{FF2B5EF4-FFF2-40B4-BE49-F238E27FC236}">
              <a16:creationId xmlns:a16="http://schemas.microsoft.com/office/drawing/2014/main" id="{00000000-0008-0000-0000-00002D000000}"/>
            </a:ext>
          </a:extLst>
        </xdr:cNvPr>
        <xdr:cNvSpPr>
          <a:spLocks noChangeArrowheads="1"/>
        </xdr:cNvSpPr>
      </xdr:nvSpPr>
      <xdr:spPr bwMode="auto">
        <a:xfrm>
          <a:off x="285750" y="1004887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59</xdr:row>
      <xdr:rowOff>47625</xdr:rowOff>
    </xdr:from>
    <xdr:to>
      <xdr:col>2</xdr:col>
      <xdr:colOff>123825</xdr:colOff>
      <xdr:row>59</xdr:row>
      <xdr:rowOff>171450</xdr:rowOff>
    </xdr:to>
    <xdr:sp macro="" textlink="">
      <xdr:nvSpPr>
        <xdr:cNvPr id="46" name="AutoShape 140">
          <a:hlinkClick xmlns:r="http://schemas.openxmlformats.org/officeDocument/2006/relationships" r:id="rId36"/>
          <a:extLst>
            <a:ext uri="{FF2B5EF4-FFF2-40B4-BE49-F238E27FC236}">
              <a16:creationId xmlns:a16="http://schemas.microsoft.com/office/drawing/2014/main" id="{00000000-0008-0000-0000-00002E000000}"/>
            </a:ext>
          </a:extLst>
        </xdr:cNvPr>
        <xdr:cNvSpPr>
          <a:spLocks noChangeArrowheads="1"/>
        </xdr:cNvSpPr>
      </xdr:nvSpPr>
      <xdr:spPr bwMode="auto">
        <a:xfrm>
          <a:off x="285750" y="1144905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7</xdr:row>
      <xdr:rowOff>47625</xdr:rowOff>
    </xdr:from>
    <xdr:to>
      <xdr:col>2</xdr:col>
      <xdr:colOff>123825</xdr:colOff>
      <xdr:row>7</xdr:row>
      <xdr:rowOff>171450</xdr:rowOff>
    </xdr:to>
    <xdr:sp macro="" textlink="">
      <xdr:nvSpPr>
        <xdr:cNvPr id="49" name="AutoShape 150">
          <a:hlinkClick xmlns:r="http://schemas.openxmlformats.org/officeDocument/2006/relationships" r:id="rId37"/>
          <a:extLst>
            <a:ext uri="{FF2B5EF4-FFF2-40B4-BE49-F238E27FC236}">
              <a16:creationId xmlns:a16="http://schemas.microsoft.com/office/drawing/2014/main" id="{00000000-0008-0000-0000-000031000000}"/>
            </a:ext>
          </a:extLst>
        </xdr:cNvPr>
        <xdr:cNvSpPr>
          <a:spLocks noChangeArrowheads="1"/>
        </xdr:cNvSpPr>
      </xdr:nvSpPr>
      <xdr:spPr bwMode="auto">
        <a:xfrm>
          <a:off x="285750" y="1647825"/>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25</xdr:row>
      <xdr:rowOff>47625</xdr:rowOff>
    </xdr:from>
    <xdr:to>
      <xdr:col>2</xdr:col>
      <xdr:colOff>123825</xdr:colOff>
      <xdr:row>25</xdr:row>
      <xdr:rowOff>171450</xdr:rowOff>
    </xdr:to>
    <xdr:sp macro="" textlink="">
      <xdr:nvSpPr>
        <xdr:cNvPr id="50" name="AutoShape 126">
          <a:hlinkClick xmlns:r="http://schemas.openxmlformats.org/officeDocument/2006/relationships" r:id="rId38"/>
          <a:extLst>
            <a:ext uri="{FF2B5EF4-FFF2-40B4-BE49-F238E27FC236}">
              <a16:creationId xmlns:a16="http://schemas.microsoft.com/office/drawing/2014/main" id="{00000000-0008-0000-0000-000032000000}"/>
            </a:ext>
          </a:extLst>
        </xdr:cNvPr>
        <xdr:cNvSpPr>
          <a:spLocks noChangeArrowheads="1"/>
        </xdr:cNvSpPr>
      </xdr:nvSpPr>
      <xdr:spPr bwMode="auto">
        <a:xfrm>
          <a:off x="285750" y="44481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22</xdr:row>
      <xdr:rowOff>47625</xdr:rowOff>
    </xdr:from>
    <xdr:to>
      <xdr:col>2</xdr:col>
      <xdr:colOff>123825</xdr:colOff>
      <xdr:row>22</xdr:row>
      <xdr:rowOff>171450</xdr:rowOff>
    </xdr:to>
    <xdr:sp macro="" textlink="">
      <xdr:nvSpPr>
        <xdr:cNvPr id="51" name="AutoShape 125">
          <a:hlinkClick xmlns:r="http://schemas.openxmlformats.org/officeDocument/2006/relationships" r:id="rId39"/>
          <a:extLst>
            <a:ext uri="{FF2B5EF4-FFF2-40B4-BE49-F238E27FC236}">
              <a16:creationId xmlns:a16="http://schemas.microsoft.com/office/drawing/2014/main" id="{00000000-0008-0000-0000-000033000000}"/>
            </a:ext>
          </a:extLst>
        </xdr:cNvPr>
        <xdr:cNvSpPr>
          <a:spLocks noChangeArrowheads="1"/>
        </xdr:cNvSpPr>
      </xdr:nvSpPr>
      <xdr:spPr bwMode="auto">
        <a:xfrm>
          <a:off x="285750" y="52482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69</xdr:row>
      <xdr:rowOff>47625</xdr:rowOff>
    </xdr:from>
    <xdr:to>
      <xdr:col>2</xdr:col>
      <xdr:colOff>123825</xdr:colOff>
      <xdr:row>69</xdr:row>
      <xdr:rowOff>171450</xdr:rowOff>
    </xdr:to>
    <xdr:sp macro="" textlink="">
      <xdr:nvSpPr>
        <xdr:cNvPr id="53" name="AutoShape 145">
          <a:hlinkClick xmlns:r="http://schemas.openxmlformats.org/officeDocument/2006/relationships" r:id="rId40"/>
          <a:extLst>
            <a:ext uri="{FF2B5EF4-FFF2-40B4-BE49-F238E27FC236}">
              <a16:creationId xmlns:a16="http://schemas.microsoft.com/office/drawing/2014/main" id="{00000000-0008-0000-0000-000035000000}"/>
            </a:ext>
          </a:extLst>
        </xdr:cNvPr>
        <xdr:cNvSpPr>
          <a:spLocks noChangeArrowheads="1"/>
        </xdr:cNvSpPr>
      </xdr:nvSpPr>
      <xdr:spPr bwMode="auto">
        <a:xfrm>
          <a:off x="285750" y="132492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67</xdr:row>
      <xdr:rowOff>47625</xdr:rowOff>
    </xdr:from>
    <xdr:to>
      <xdr:col>2</xdr:col>
      <xdr:colOff>123825</xdr:colOff>
      <xdr:row>67</xdr:row>
      <xdr:rowOff>171450</xdr:rowOff>
    </xdr:to>
    <xdr:sp macro="" textlink="">
      <xdr:nvSpPr>
        <xdr:cNvPr id="55" name="AutoShape 144">
          <a:hlinkClick xmlns:r="http://schemas.openxmlformats.org/officeDocument/2006/relationships" r:id="rId41"/>
          <a:extLst>
            <a:ext uri="{FF2B5EF4-FFF2-40B4-BE49-F238E27FC236}">
              <a16:creationId xmlns:a16="http://schemas.microsoft.com/office/drawing/2014/main" id="{00000000-0008-0000-0000-000037000000}"/>
            </a:ext>
          </a:extLst>
        </xdr:cNvPr>
        <xdr:cNvSpPr>
          <a:spLocks noChangeArrowheads="1"/>
        </xdr:cNvSpPr>
      </xdr:nvSpPr>
      <xdr:spPr bwMode="auto">
        <a:xfrm>
          <a:off x="285750" y="1284922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68</xdr:row>
      <xdr:rowOff>47625</xdr:rowOff>
    </xdr:from>
    <xdr:to>
      <xdr:col>2</xdr:col>
      <xdr:colOff>123825</xdr:colOff>
      <xdr:row>68</xdr:row>
      <xdr:rowOff>171450</xdr:rowOff>
    </xdr:to>
    <xdr:sp macro="" textlink="">
      <xdr:nvSpPr>
        <xdr:cNvPr id="56" name="AutoShape 145">
          <a:hlinkClick xmlns:r="http://schemas.openxmlformats.org/officeDocument/2006/relationships" r:id="rId42"/>
          <a:extLst>
            <a:ext uri="{FF2B5EF4-FFF2-40B4-BE49-F238E27FC236}">
              <a16:creationId xmlns:a16="http://schemas.microsoft.com/office/drawing/2014/main" id="{00000000-0008-0000-0000-000038000000}"/>
            </a:ext>
          </a:extLst>
        </xdr:cNvPr>
        <xdr:cNvSpPr>
          <a:spLocks noChangeArrowheads="1"/>
        </xdr:cNvSpPr>
      </xdr:nvSpPr>
      <xdr:spPr bwMode="auto">
        <a:xfrm>
          <a:off x="285750" y="1304925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xdr:row>
      <xdr:rowOff>47625</xdr:rowOff>
    </xdr:from>
    <xdr:to>
      <xdr:col>2</xdr:col>
      <xdr:colOff>123825</xdr:colOff>
      <xdr:row>6</xdr:row>
      <xdr:rowOff>171450</xdr:rowOff>
    </xdr:to>
    <xdr:sp macro="" textlink="">
      <xdr:nvSpPr>
        <xdr:cNvPr id="57" name="AutoShape 150">
          <a:hlinkClick xmlns:r="http://schemas.openxmlformats.org/officeDocument/2006/relationships" r:id="rId43"/>
          <a:extLst>
            <a:ext uri="{FF2B5EF4-FFF2-40B4-BE49-F238E27FC236}">
              <a16:creationId xmlns:a16="http://schemas.microsoft.com/office/drawing/2014/main" id="{00000000-0008-0000-0000-000039000000}"/>
            </a:ext>
          </a:extLst>
        </xdr:cNvPr>
        <xdr:cNvSpPr>
          <a:spLocks noChangeArrowheads="1"/>
        </xdr:cNvSpPr>
      </xdr:nvSpPr>
      <xdr:spPr bwMode="auto">
        <a:xfrm>
          <a:off x="285750" y="1447800"/>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36</xdr:row>
      <xdr:rowOff>47625</xdr:rowOff>
    </xdr:from>
    <xdr:to>
      <xdr:col>2</xdr:col>
      <xdr:colOff>123825</xdr:colOff>
      <xdr:row>36</xdr:row>
      <xdr:rowOff>171450</xdr:rowOff>
    </xdr:to>
    <xdr:sp macro="" textlink="">
      <xdr:nvSpPr>
        <xdr:cNvPr id="61" name="AutoShape 130">
          <a:hlinkClick xmlns:r="http://schemas.openxmlformats.org/officeDocument/2006/relationships" r:id="rId44"/>
          <a:extLst>
            <a:ext uri="{FF2B5EF4-FFF2-40B4-BE49-F238E27FC236}">
              <a16:creationId xmlns:a16="http://schemas.microsoft.com/office/drawing/2014/main" id="{00000000-0008-0000-0000-00003D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37</xdr:row>
      <xdr:rowOff>47625</xdr:rowOff>
    </xdr:from>
    <xdr:to>
      <xdr:col>2</xdr:col>
      <xdr:colOff>123825</xdr:colOff>
      <xdr:row>37</xdr:row>
      <xdr:rowOff>171450</xdr:rowOff>
    </xdr:to>
    <xdr:sp macro="" textlink="">
      <xdr:nvSpPr>
        <xdr:cNvPr id="62" name="AutoShape 130">
          <a:hlinkClick xmlns:r="http://schemas.openxmlformats.org/officeDocument/2006/relationships" r:id="rId45"/>
          <a:extLst>
            <a:ext uri="{FF2B5EF4-FFF2-40B4-BE49-F238E27FC236}">
              <a16:creationId xmlns:a16="http://schemas.microsoft.com/office/drawing/2014/main" id="{00000000-0008-0000-0000-00003E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38</xdr:row>
      <xdr:rowOff>47625</xdr:rowOff>
    </xdr:from>
    <xdr:to>
      <xdr:col>2</xdr:col>
      <xdr:colOff>123825</xdr:colOff>
      <xdr:row>38</xdr:row>
      <xdr:rowOff>171450</xdr:rowOff>
    </xdr:to>
    <xdr:sp macro="" textlink="">
      <xdr:nvSpPr>
        <xdr:cNvPr id="63" name="AutoShape 130">
          <a:hlinkClick xmlns:r="http://schemas.openxmlformats.org/officeDocument/2006/relationships" r:id="rId46"/>
          <a:extLst>
            <a:ext uri="{FF2B5EF4-FFF2-40B4-BE49-F238E27FC236}">
              <a16:creationId xmlns:a16="http://schemas.microsoft.com/office/drawing/2014/main" id="{00000000-0008-0000-0000-00003F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C00-000003000000}"/>
            </a:ext>
          </a:extLst>
        </xdr:cNvPr>
        <xdr:cNvSpPr txBox="1">
          <a:spLocks noChangeArrowheads="1"/>
        </xdr:cNvSpPr>
      </xdr:nvSpPr>
      <xdr:spPr bwMode="auto">
        <a:xfrm>
          <a:off x="552450" y="400050"/>
          <a:ext cx="10096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xdr:row>
      <xdr:rowOff>0</xdr:rowOff>
    </xdr:from>
    <xdr:to>
      <xdr:col>1</xdr:col>
      <xdr:colOff>0</xdr:colOff>
      <xdr:row>5</xdr:row>
      <xdr:rowOff>0</xdr:rowOff>
    </xdr:to>
    <xdr:sp macro="" textlink="">
      <xdr:nvSpPr>
        <xdr:cNvPr id="4" name="Text 1">
          <a:extLst>
            <a:ext uri="{FF2B5EF4-FFF2-40B4-BE49-F238E27FC236}">
              <a16:creationId xmlns:a16="http://schemas.microsoft.com/office/drawing/2014/main" id="{00000000-0008-0000-0C00-000004000000}"/>
            </a:ext>
          </a:extLst>
        </xdr:cNvPr>
        <xdr:cNvSpPr txBox="1">
          <a:spLocks noChangeArrowheads="1"/>
        </xdr:cNvSpPr>
      </xdr:nvSpPr>
      <xdr:spPr bwMode="auto">
        <a:xfrm>
          <a:off x="0" y="400050"/>
          <a:ext cx="5524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5" name="Text 1">
          <a:extLst>
            <a:ext uri="{FF2B5EF4-FFF2-40B4-BE49-F238E27FC236}">
              <a16:creationId xmlns:a16="http://schemas.microsoft.com/office/drawing/2014/main" id="{00000000-0008-0000-0C00-000005000000}"/>
            </a:ext>
          </a:extLst>
        </xdr:cNvPr>
        <xdr:cNvSpPr txBox="1">
          <a:spLocks noChangeArrowheads="1"/>
        </xdr:cNvSpPr>
      </xdr:nvSpPr>
      <xdr:spPr bwMode="auto">
        <a:xfrm>
          <a:off x="476250" y="400050"/>
          <a:ext cx="1143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6" name="Text 1">
          <a:extLst>
            <a:ext uri="{FF2B5EF4-FFF2-40B4-BE49-F238E27FC236}">
              <a16:creationId xmlns:a16="http://schemas.microsoft.com/office/drawing/2014/main" id="{00000000-0008-0000-0C00-000006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0</xdr:colOff>
      <xdr:row>0</xdr:row>
      <xdr:rowOff>0</xdr:rowOff>
    </xdr:to>
    <xdr:sp macro="" textlink="">
      <xdr:nvSpPr>
        <xdr:cNvPr id="2" name="Text 3">
          <a:extLst>
            <a:ext uri="{FF2B5EF4-FFF2-40B4-BE49-F238E27FC236}">
              <a16:creationId xmlns:a16="http://schemas.microsoft.com/office/drawing/2014/main" id="{00000000-0008-0000-0D00-000002000000}"/>
            </a:ext>
          </a:extLst>
        </xdr:cNvPr>
        <xdr:cNvSpPr txBox="1">
          <a:spLocks noChangeArrowheads="1"/>
        </xdr:cNvSpPr>
      </xdr:nvSpPr>
      <xdr:spPr bwMode="auto">
        <a:xfrm>
          <a:off x="2286000" y="0"/>
          <a:ext cx="1524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Verbrauch</a:t>
          </a:r>
        </a:p>
      </xdr:txBody>
    </xdr:sp>
    <xdr:clientData/>
  </xdr:twoCellAnchor>
  <xdr:twoCellAnchor>
    <xdr:from>
      <xdr:col>1</xdr:col>
      <xdr:colOff>0</xdr:colOff>
      <xdr:row>0</xdr:row>
      <xdr:rowOff>0</xdr:rowOff>
    </xdr:from>
    <xdr:to>
      <xdr:col>1</xdr:col>
      <xdr:colOff>0</xdr:colOff>
      <xdr:row>0</xdr:row>
      <xdr:rowOff>0</xdr:rowOff>
    </xdr:to>
    <xdr:sp macro="" textlink="">
      <xdr:nvSpPr>
        <xdr:cNvPr id="6" name="Text 13">
          <a:extLst>
            <a:ext uri="{FF2B5EF4-FFF2-40B4-BE49-F238E27FC236}">
              <a16:creationId xmlns:a16="http://schemas.microsoft.com/office/drawing/2014/main" id="{00000000-0008-0000-0D00-000006000000}"/>
            </a:ext>
          </a:extLst>
        </xdr:cNvPr>
        <xdr:cNvSpPr txBox="1">
          <a:spLocks noChangeArrowheads="1"/>
        </xdr:cNvSpPr>
      </xdr:nvSpPr>
      <xdr:spPr bwMode="auto">
        <a:xfrm>
          <a:off x="1933575" y="0"/>
          <a:ext cx="1428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Times New Roman"/>
              <a:cs typeface="Times New Roman"/>
            </a:rPr>
            <a:t>4</a:t>
          </a:r>
        </a:p>
      </xdr:txBody>
    </xdr:sp>
    <xdr:clientData/>
  </xdr:twoCellAnchor>
  <xdr:twoCellAnchor>
    <xdr:from>
      <xdr:col>2</xdr:col>
      <xdr:colOff>9525</xdr:colOff>
      <xdr:row>0</xdr:row>
      <xdr:rowOff>0</xdr:rowOff>
    </xdr:from>
    <xdr:to>
      <xdr:col>2</xdr:col>
      <xdr:colOff>1038225</xdr:colOff>
      <xdr:row>0</xdr:row>
      <xdr:rowOff>0</xdr:rowOff>
    </xdr:to>
    <xdr:sp macro="" textlink="">
      <xdr:nvSpPr>
        <xdr:cNvPr id="7" name="Text 15">
          <a:extLst>
            <a:ext uri="{FF2B5EF4-FFF2-40B4-BE49-F238E27FC236}">
              <a16:creationId xmlns:a16="http://schemas.microsoft.com/office/drawing/2014/main" id="{00000000-0008-0000-0D00-000007000000}"/>
            </a:ext>
          </a:extLst>
        </xdr:cNvPr>
        <xdr:cNvSpPr txBox="1">
          <a:spLocks noChangeArrowheads="1"/>
        </xdr:cNvSpPr>
      </xdr:nvSpPr>
      <xdr:spPr bwMode="auto">
        <a:xfrm>
          <a:off x="3819525" y="0"/>
          <a:ext cx="7524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Anteil am PEV</a:t>
          </a:r>
        </a:p>
        <a:p>
          <a:pPr algn="ctr" rtl="0">
            <a:defRPr sz="1000"/>
          </a:pPr>
          <a:r>
            <a:rPr lang="de-DE" sz="1200" b="0" i="1" u="none" strike="noStrike" baseline="0">
              <a:solidFill>
                <a:srgbClr val="000000"/>
              </a:solidFill>
              <a:latin typeface="Times New Roman"/>
              <a:cs typeface="Times New Roman"/>
            </a:rPr>
            <a:t>bei den erneuer-</a:t>
          </a:r>
        </a:p>
        <a:p>
          <a:pPr algn="ctr" rtl="0">
            <a:defRPr sz="1000"/>
          </a:pPr>
          <a:r>
            <a:rPr lang="de-DE" sz="1200" b="0" i="1" u="none" strike="noStrike" baseline="0">
              <a:solidFill>
                <a:srgbClr val="000000"/>
              </a:solidFill>
              <a:latin typeface="Times New Roman"/>
              <a:cs typeface="Times New Roman"/>
            </a:rPr>
            <a:t>baren Energien</a:t>
          </a:r>
        </a:p>
      </xdr:txBody>
    </xdr:sp>
    <xdr:clientData/>
  </xdr:twoCellAnchor>
  <xdr:twoCellAnchor>
    <xdr:from>
      <xdr:col>0</xdr:col>
      <xdr:colOff>0</xdr:colOff>
      <xdr:row>2</xdr:row>
      <xdr:rowOff>0</xdr:rowOff>
    </xdr:from>
    <xdr:to>
      <xdr:col>1</xdr:col>
      <xdr:colOff>0</xdr:colOff>
      <xdr:row>4</xdr:row>
      <xdr:rowOff>0</xdr:rowOff>
    </xdr:to>
    <xdr:sp macro="" textlink="">
      <xdr:nvSpPr>
        <xdr:cNvPr id="8" name="Text 1">
          <a:extLst>
            <a:ext uri="{FF2B5EF4-FFF2-40B4-BE49-F238E27FC236}">
              <a16:creationId xmlns:a16="http://schemas.microsoft.com/office/drawing/2014/main" id="{00000000-0008-0000-0D00-000008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1000-000002000000}"/>
            </a:ext>
          </a:extLst>
        </xdr:cNvPr>
        <xdr:cNvSpPr txBox="1">
          <a:spLocks noChangeArrowheads="1"/>
        </xdr:cNvSpPr>
      </xdr:nvSpPr>
      <xdr:spPr bwMode="auto">
        <a:xfrm>
          <a:off x="9525" y="342900"/>
          <a:ext cx="2276475" cy="7905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1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1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24</xdr:row>
      <xdr:rowOff>0</xdr:rowOff>
    </xdr:from>
    <xdr:to>
      <xdr:col>2</xdr:col>
      <xdr:colOff>0</xdr:colOff>
      <xdr:row>26</xdr:row>
      <xdr:rowOff>0</xdr:rowOff>
    </xdr:to>
    <xdr:sp macro="" textlink="">
      <xdr:nvSpPr>
        <xdr:cNvPr id="8" name="Text 1">
          <a:extLst>
            <a:ext uri="{FF2B5EF4-FFF2-40B4-BE49-F238E27FC236}">
              <a16:creationId xmlns:a16="http://schemas.microsoft.com/office/drawing/2014/main" id="{00000000-0008-0000-11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24</xdr:row>
      <xdr:rowOff>0</xdr:rowOff>
    </xdr:from>
    <xdr:to>
      <xdr:col>1</xdr:col>
      <xdr:colOff>0</xdr:colOff>
      <xdr:row>27</xdr:row>
      <xdr:rowOff>0</xdr:rowOff>
    </xdr:to>
    <xdr:sp macro="" textlink="">
      <xdr:nvSpPr>
        <xdr:cNvPr id="9" name="Text 1">
          <a:extLst>
            <a:ext uri="{FF2B5EF4-FFF2-40B4-BE49-F238E27FC236}">
              <a16:creationId xmlns:a16="http://schemas.microsoft.com/office/drawing/2014/main" id="{00000000-0008-0000-11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42</xdr:row>
      <xdr:rowOff>0</xdr:rowOff>
    </xdr:from>
    <xdr:to>
      <xdr:col>1</xdr:col>
      <xdr:colOff>0</xdr:colOff>
      <xdr:row>45</xdr:row>
      <xdr:rowOff>0</xdr:rowOff>
    </xdr:to>
    <xdr:sp macro="" textlink="">
      <xdr:nvSpPr>
        <xdr:cNvPr id="10" name="Text 1">
          <a:extLst>
            <a:ext uri="{FF2B5EF4-FFF2-40B4-BE49-F238E27FC236}">
              <a16:creationId xmlns:a16="http://schemas.microsoft.com/office/drawing/2014/main" id="{00000000-0008-0000-1100-00000A000000}"/>
            </a:ext>
          </a:extLst>
        </xdr:cNvPr>
        <xdr:cNvSpPr txBox="1">
          <a:spLocks noChangeArrowheads="1"/>
        </xdr:cNvSpPr>
      </xdr:nvSpPr>
      <xdr:spPr bwMode="auto">
        <a:xfrm>
          <a:off x="0" y="960120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42</xdr:row>
      <xdr:rowOff>0</xdr:rowOff>
    </xdr:from>
    <xdr:to>
      <xdr:col>2</xdr:col>
      <xdr:colOff>0</xdr:colOff>
      <xdr:row>44</xdr:row>
      <xdr:rowOff>0</xdr:rowOff>
    </xdr:to>
    <xdr:sp macro="" textlink="">
      <xdr:nvSpPr>
        <xdr:cNvPr id="11" name="Text 1">
          <a:extLst>
            <a:ext uri="{FF2B5EF4-FFF2-40B4-BE49-F238E27FC236}">
              <a16:creationId xmlns:a16="http://schemas.microsoft.com/office/drawing/2014/main" id="{00000000-0008-0000-1100-00000B000000}"/>
            </a:ext>
          </a:extLst>
        </xdr:cNvPr>
        <xdr:cNvSpPr txBox="1">
          <a:spLocks noChangeArrowheads="1"/>
        </xdr:cNvSpPr>
      </xdr:nvSpPr>
      <xdr:spPr bwMode="auto">
        <a:xfrm>
          <a:off x="590550" y="96012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59</xdr:row>
      <xdr:rowOff>0</xdr:rowOff>
    </xdr:from>
    <xdr:to>
      <xdr:col>1</xdr:col>
      <xdr:colOff>0</xdr:colOff>
      <xdr:row>62</xdr:row>
      <xdr:rowOff>0</xdr:rowOff>
    </xdr:to>
    <xdr:sp macro="" textlink="">
      <xdr:nvSpPr>
        <xdr:cNvPr id="12" name="Text 1">
          <a:extLst>
            <a:ext uri="{FF2B5EF4-FFF2-40B4-BE49-F238E27FC236}">
              <a16:creationId xmlns:a16="http://schemas.microsoft.com/office/drawing/2014/main" id="{00000000-0008-0000-1100-00000C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59</xdr:row>
      <xdr:rowOff>0</xdr:rowOff>
    </xdr:from>
    <xdr:to>
      <xdr:col>2</xdr:col>
      <xdr:colOff>0</xdr:colOff>
      <xdr:row>61</xdr:row>
      <xdr:rowOff>0</xdr:rowOff>
    </xdr:to>
    <xdr:sp macro="" textlink="">
      <xdr:nvSpPr>
        <xdr:cNvPr id="13" name="Text 1">
          <a:extLst>
            <a:ext uri="{FF2B5EF4-FFF2-40B4-BE49-F238E27FC236}">
              <a16:creationId xmlns:a16="http://schemas.microsoft.com/office/drawing/2014/main" id="{00000000-0008-0000-1100-00000D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2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2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26</xdr:row>
      <xdr:rowOff>0</xdr:rowOff>
    </xdr:from>
    <xdr:to>
      <xdr:col>2</xdr:col>
      <xdr:colOff>0</xdr:colOff>
      <xdr:row>28</xdr:row>
      <xdr:rowOff>0</xdr:rowOff>
    </xdr:to>
    <xdr:sp macro="" textlink="">
      <xdr:nvSpPr>
        <xdr:cNvPr id="6" name="Text 1">
          <a:extLst>
            <a:ext uri="{FF2B5EF4-FFF2-40B4-BE49-F238E27FC236}">
              <a16:creationId xmlns:a16="http://schemas.microsoft.com/office/drawing/2014/main" id="{00000000-0008-0000-1200-000006000000}"/>
            </a:ext>
          </a:extLst>
        </xdr:cNvPr>
        <xdr:cNvSpPr txBox="1">
          <a:spLocks noChangeArrowheads="1"/>
        </xdr:cNvSpPr>
      </xdr:nvSpPr>
      <xdr:spPr bwMode="auto">
        <a:xfrm>
          <a:off x="571500" y="400050"/>
          <a:ext cx="19526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26</xdr:row>
      <xdr:rowOff>0</xdr:rowOff>
    </xdr:from>
    <xdr:to>
      <xdr:col>1</xdr:col>
      <xdr:colOff>0</xdr:colOff>
      <xdr:row>29</xdr:row>
      <xdr:rowOff>0</xdr:rowOff>
    </xdr:to>
    <xdr:sp macro="" textlink="">
      <xdr:nvSpPr>
        <xdr:cNvPr id="7" name="Text 1">
          <a:extLst>
            <a:ext uri="{FF2B5EF4-FFF2-40B4-BE49-F238E27FC236}">
              <a16:creationId xmlns:a16="http://schemas.microsoft.com/office/drawing/2014/main" id="{00000000-0008-0000-1200-000007000000}"/>
            </a:ext>
          </a:extLst>
        </xdr:cNvPr>
        <xdr:cNvSpPr txBox="1">
          <a:spLocks noChangeArrowheads="1"/>
        </xdr:cNvSpPr>
      </xdr:nvSpPr>
      <xdr:spPr bwMode="auto">
        <a:xfrm>
          <a:off x="0" y="400050"/>
          <a:ext cx="571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55</xdr:row>
      <xdr:rowOff>0</xdr:rowOff>
    </xdr:from>
    <xdr:to>
      <xdr:col>2</xdr:col>
      <xdr:colOff>0</xdr:colOff>
      <xdr:row>57</xdr:row>
      <xdr:rowOff>0</xdr:rowOff>
    </xdr:to>
    <xdr:sp macro="" textlink="">
      <xdr:nvSpPr>
        <xdr:cNvPr id="8" name="Text 1">
          <a:extLst>
            <a:ext uri="{FF2B5EF4-FFF2-40B4-BE49-F238E27FC236}">
              <a16:creationId xmlns:a16="http://schemas.microsoft.com/office/drawing/2014/main" id="{00000000-0008-0000-1200-000008000000}"/>
            </a:ext>
          </a:extLst>
        </xdr:cNvPr>
        <xdr:cNvSpPr txBox="1">
          <a:spLocks noChangeArrowheads="1"/>
        </xdr:cNvSpPr>
      </xdr:nvSpPr>
      <xdr:spPr bwMode="auto">
        <a:xfrm>
          <a:off x="476250" y="8201025"/>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55</xdr:row>
      <xdr:rowOff>0</xdr:rowOff>
    </xdr:from>
    <xdr:to>
      <xdr:col>1</xdr:col>
      <xdr:colOff>0</xdr:colOff>
      <xdr:row>58</xdr:row>
      <xdr:rowOff>0</xdr:rowOff>
    </xdr:to>
    <xdr:sp macro="" textlink="">
      <xdr:nvSpPr>
        <xdr:cNvPr id="9" name="Text 1">
          <a:extLst>
            <a:ext uri="{FF2B5EF4-FFF2-40B4-BE49-F238E27FC236}">
              <a16:creationId xmlns:a16="http://schemas.microsoft.com/office/drawing/2014/main" id="{00000000-0008-0000-1200-000009000000}"/>
            </a:ext>
          </a:extLst>
        </xdr:cNvPr>
        <xdr:cNvSpPr txBox="1">
          <a:spLocks noChangeArrowheads="1"/>
        </xdr:cNvSpPr>
      </xdr:nvSpPr>
      <xdr:spPr bwMode="auto">
        <a:xfrm>
          <a:off x="0" y="8201025"/>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3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3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25</xdr:row>
      <xdr:rowOff>0</xdr:rowOff>
    </xdr:from>
    <xdr:to>
      <xdr:col>2</xdr:col>
      <xdr:colOff>0</xdr:colOff>
      <xdr:row>27</xdr:row>
      <xdr:rowOff>0</xdr:rowOff>
    </xdr:to>
    <xdr:sp macro="" textlink="">
      <xdr:nvSpPr>
        <xdr:cNvPr id="8" name="Text 1">
          <a:extLst>
            <a:ext uri="{FF2B5EF4-FFF2-40B4-BE49-F238E27FC236}">
              <a16:creationId xmlns:a16="http://schemas.microsoft.com/office/drawing/2014/main" id="{00000000-0008-0000-1300-000008000000}"/>
            </a:ext>
          </a:extLst>
        </xdr:cNvPr>
        <xdr:cNvSpPr txBox="1">
          <a:spLocks noChangeArrowheads="1"/>
        </xdr:cNvSpPr>
      </xdr:nvSpPr>
      <xdr:spPr bwMode="auto">
        <a:xfrm>
          <a:off x="57150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25</xdr:row>
      <xdr:rowOff>0</xdr:rowOff>
    </xdr:from>
    <xdr:to>
      <xdr:col>1</xdr:col>
      <xdr:colOff>0</xdr:colOff>
      <xdr:row>28</xdr:row>
      <xdr:rowOff>0</xdr:rowOff>
    </xdr:to>
    <xdr:sp macro="" textlink="">
      <xdr:nvSpPr>
        <xdr:cNvPr id="9" name="Text 1">
          <a:extLst>
            <a:ext uri="{FF2B5EF4-FFF2-40B4-BE49-F238E27FC236}">
              <a16:creationId xmlns:a16="http://schemas.microsoft.com/office/drawing/2014/main" id="{00000000-0008-0000-1300-000009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55</xdr:row>
      <xdr:rowOff>0</xdr:rowOff>
    </xdr:from>
    <xdr:to>
      <xdr:col>2</xdr:col>
      <xdr:colOff>0</xdr:colOff>
      <xdr:row>57</xdr:row>
      <xdr:rowOff>0</xdr:rowOff>
    </xdr:to>
    <xdr:sp macro="" textlink="">
      <xdr:nvSpPr>
        <xdr:cNvPr id="12" name="Text 1">
          <a:extLst>
            <a:ext uri="{FF2B5EF4-FFF2-40B4-BE49-F238E27FC236}">
              <a16:creationId xmlns:a16="http://schemas.microsoft.com/office/drawing/2014/main" id="{00000000-0008-0000-1300-00000C000000}"/>
            </a:ext>
          </a:extLst>
        </xdr:cNvPr>
        <xdr:cNvSpPr txBox="1">
          <a:spLocks noChangeArrowheads="1"/>
        </xdr:cNvSpPr>
      </xdr:nvSpPr>
      <xdr:spPr bwMode="auto">
        <a:xfrm>
          <a:off x="476250" y="96012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55</xdr:row>
      <xdr:rowOff>0</xdr:rowOff>
    </xdr:from>
    <xdr:to>
      <xdr:col>1</xdr:col>
      <xdr:colOff>0</xdr:colOff>
      <xdr:row>58</xdr:row>
      <xdr:rowOff>0</xdr:rowOff>
    </xdr:to>
    <xdr:sp macro="" textlink="">
      <xdr:nvSpPr>
        <xdr:cNvPr id="13" name="Text 1">
          <a:extLst>
            <a:ext uri="{FF2B5EF4-FFF2-40B4-BE49-F238E27FC236}">
              <a16:creationId xmlns:a16="http://schemas.microsoft.com/office/drawing/2014/main" id="{00000000-0008-0000-1300-00000D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73</xdr:row>
      <xdr:rowOff>0</xdr:rowOff>
    </xdr:from>
    <xdr:to>
      <xdr:col>2</xdr:col>
      <xdr:colOff>0</xdr:colOff>
      <xdr:row>75</xdr:row>
      <xdr:rowOff>0</xdr:rowOff>
    </xdr:to>
    <xdr:sp macro="" textlink="">
      <xdr:nvSpPr>
        <xdr:cNvPr id="10" name="Text 1">
          <a:extLst>
            <a:ext uri="{FF2B5EF4-FFF2-40B4-BE49-F238E27FC236}">
              <a16:creationId xmlns:a16="http://schemas.microsoft.com/office/drawing/2014/main" id="{A1471725-A19E-403C-AC7A-35ABD8EF3FF4}"/>
            </a:ext>
          </a:extLst>
        </xdr:cNvPr>
        <xdr:cNvSpPr txBox="1">
          <a:spLocks noChangeArrowheads="1"/>
        </xdr:cNvSpPr>
      </xdr:nvSpPr>
      <xdr:spPr bwMode="auto">
        <a:xfrm>
          <a:off x="484094" y="11277600"/>
          <a:ext cx="887506" cy="788894"/>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73</xdr:row>
      <xdr:rowOff>0</xdr:rowOff>
    </xdr:from>
    <xdr:to>
      <xdr:col>1</xdr:col>
      <xdr:colOff>0</xdr:colOff>
      <xdr:row>76</xdr:row>
      <xdr:rowOff>0</xdr:rowOff>
    </xdr:to>
    <xdr:sp macro="" textlink="">
      <xdr:nvSpPr>
        <xdr:cNvPr id="11" name="Text 1">
          <a:extLst>
            <a:ext uri="{FF2B5EF4-FFF2-40B4-BE49-F238E27FC236}">
              <a16:creationId xmlns:a16="http://schemas.microsoft.com/office/drawing/2014/main" id="{C1B37DA8-7DB3-47D1-9E6B-41E27A720C57}"/>
            </a:ext>
          </a:extLst>
        </xdr:cNvPr>
        <xdr:cNvSpPr txBox="1">
          <a:spLocks noChangeArrowheads="1"/>
        </xdr:cNvSpPr>
      </xdr:nvSpPr>
      <xdr:spPr bwMode="auto">
        <a:xfrm>
          <a:off x="0" y="11277600"/>
          <a:ext cx="484094" cy="986118"/>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4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4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6" name="Text 1">
          <a:extLst>
            <a:ext uri="{FF2B5EF4-FFF2-40B4-BE49-F238E27FC236}">
              <a16:creationId xmlns:a16="http://schemas.microsoft.com/office/drawing/2014/main" id="{00000000-0008-0000-14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7" name="Text 1">
          <a:extLst>
            <a:ext uri="{FF2B5EF4-FFF2-40B4-BE49-F238E27FC236}">
              <a16:creationId xmlns:a16="http://schemas.microsoft.com/office/drawing/2014/main" id="{00000000-0008-0000-14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44</xdr:row>
      <xdr:rowOff>0</xdr:rowOff>
    </xdr:from>
    <xdr:to>
      <xdr:col>2</xdr:col>
      <xdr:colOff>0</xdr:colOff>
      <xdr:row>46</xdr:row>
      <xdr:rowOff>0</xdr:rowOff>
    </xdr:to>
    <xdr:sp macro="" textlink="">
      <xdr:nvSpPr>
        <xdr:cNvPr id="9" name="Text 1">
          <a:extLst>
            <a:ext uri="{FF2B5EF4-FFF2-40B4-BE49-F238E27FC236}">
              <a16:creationId xmlns:a16="http://schemas.microsoft.com/office/drawing/2014/main" id="{00000000-0008-0000-1400-000009000000}"/>
            </a:ext>
          </a:extLst>
        </xdr:cNvPr>
        <xdr:cNvSpPr txBox="1">
          <a:spLocks noChangeArrowheads="1"/>
        </xdr:cNvSpPr>
      </xdr:nvSpPr>
      <xdr:spPr bwMode="auto">
        <a:xfrm>
          <a:off x="571500" y="10401300"/>
          <a:ext cx="9810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44</xdr:row>
      <xdr:rowOff>0</xdr:rowOff>
    </xdr:from>
    <xdr:to>
      <xdr:col>1</xdr:col>
      <xdr:colOff>0</xdr:colOff>
      <xdr:row>47</xdr:row>
      <xdr:rowOff>0</xdr:rowOff>
    </xdr:to>
    <xdr:sp macro="" textlink="">
      <xdr:nvSpPr>
        <xdr:cNvPr id="10" name="Text 1">
          <a:extLst>
            <a:ext uri="{FF2B5EF4-FFF2-40B4-BE49-F238E27FC236}">
              <a16:creationId xmlns:a16="http://schemas.microsoft.com/office/drawing/2014/main" id="{00000000-0008-0000-1400-00000A000000}"/>
            </a:ext>
          </a:extLst>
        </xdr:cNvPr>
        <xdr:cNvSpPr txBox="1">
          <a:spLocks noChangeArrowheads="1"/>
        </xdr:cNvSpPr>
      </xdr:nvSpPr>
      <xdr:spPr bwMode="auto">
        <a:xfrm>
          <a:off x="0" y="1040130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62</xdr:row>
      <xdr:rowOff>0</xdr:rowOff>
    </xdr:from>
    <xdr:to>
      <xdr:col>2</xdr:col>
      <xdr:colOff>0</xdr:colOff>
      <xdr:row>64</xdr:row>
      <xdr:rowOff>0</xdr:rowOff>
    </xdr:to>
    <xdr:sp macro="" textlink="">
      <xdr:nvSpPr>
        <xdr:cNvPr id="8" name="Text 1">
          <a:extLst>
            <a:ext uri="{FF2B5EF4-FFF2-40B4-BE49-F238E27FC236}">
              <a16:creationId xmlns:a16="http://schemas.microsoft.com/office/drawing/2014/main" id="{00000000-0008-0000-1400-000008000000}"/>
            </a:ext>
          </a:extLst>
        </xdr:cNvPr>
        <xdr:cNvSpPr txBox="1">
          <a:spLocks noChangeArrowheads="1"/>
        </xdr:cNvSpPr>
      </xdr:nvSpPr>
      <xdr:spPr bwMode="auto">
        <a:xfrm>
          <a:off x="476250" y="96012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62</xdr:row>
      <xdr:rowOff>0</xdr:rowOff>
    </xdr:from>
    <xdr:to>
      <xdr:col>1</xdr:col>
      <xdr:colOff>0</xdr:colOff>
      <xdr:row>65</xdr:row>
      <xdr:rowOff>0</xdr:rowOff>
    </xdr:to>
    <xdr:sp macro="" textlink="">
      <xdr:nvSpPr>
        <xdr:cNvPr id="11" name="Text 1">
          <a:extLst>
            <a:ext uri="{FF2B5EF4-FFF2-40B4-BE49-F238E27FC236}">
              <a16:creationId xmlns:a16="http://schemas.microsoft.com/office/drawing/2014/main" id="{00000000-0008-0000-1400-00000B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5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33</xdr:row>
      <xdr:rowOff>0</xdr:rowOff>
    </xdr:from>
    <xdr:to>
      <xdr:col>2</xdr:col>
      <xdr:colOff>0</xdr:colOff>
      <xdr:row>35</xdr:row>
      <xdr:rowOff>0</xdr:rowOff>
    </xdr:to>
    <xdr:sp macro="" textlink="">
      <xdr:nvSpPr>
        <xdr:cNvPr id="7" name="Text 1">
          <a:extLst>
            <a:ext uri="{FF2B5EF4-FFF2-40B4-BE49-F238E27FC236}">
              <a16:creationId xmlns:a16="http://schemas.microsoft.com/office/drawing/2014/main" id="{00000000-0008-0000-1500-000007000000}"/>
            </a:ext>
          </a:extLst>
        </xdr:cNvPr>
        <xdr:cNvSpPr txBox="1">
          <a:spLocks noChangeArrowheads="1"/>
        </xdr:cNvSpPr>
      </xdr:nvSpPr>
      <xdr:spPr bwMode="auto">
        <a:xfrm>
          <a:off x="476250" y="6762750"/>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33</xdr:row>
      <xdr:rowOff>0</xdr:rowOff>
    </xdr:from>
    <xdr:to>
      <xdr:col>1</xdr:col>
      <xdr:colOff>0</xdr:colOff>
      <xdr:row>36</xdr:row>
      <xdr:rowOff>0</xdr:rowOff>
    </xdr:to>
    <xdr:sp macro="" textlink="">
      <xdr:nvSpPr>
        <xdr:cNvPr id="8" name="Text 1">
          <a:extLst>
            <a:ext uri="{FF2B5EF4-FFF2-40B4-BE49-F238E27FC236}">
              <a16:creationId xmlns:a16="http://schemas.microsoft.com/office/drawing/2014/main" id="{00000000-0008-0000-1500-000008000000}"/>
            </a:ext>
          </a:extLst>
        </xdr:cNvPr>
        <xdr:cNvSpPr txBox="1">
          <a:spLocks noChangeArrowheads="1"/>
        </xdr:cNvSpPr>
      </xdr:nvSpPr>
      <xdr:spPr bwMode="auto">
        <a:xfrm>
          <a:off x="0" y="67627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58</xdr:row>
      <xdr:rowOff>0</xdr:rowOff>
    </xdr:from>
    <xdr:to>
      <xdr:col>2</xdr:col>
      <xdr:colOff>0</xdr:colOff>
      <xdr:row>60</xdr:row>
      <xdr:rowOff>0</xdr:rowOff>
    </xdr:to>
    <xdr:sp macro="" textlink="">
      <xdr:nvSpPr>
        <xdr:cNvPr id="6" name="Text 1">
          <a:extLst>
            <a:ext uri="{FF2B5EF4-FFF2-40B4-BE49-F238E27FC236}">
              <a16:creationId xmlns:a16="http://schemas.microsoft.com/office/drawing/2014/main" id="{00000000-0008-0000-1500-000006000000}"/>
            </a:ext>
          </a:extLst>
        </xdr:cNvPr>
        <xdr:cNvSpPr txBox="1">
          <a:spLocks noChangeArrowheads="1"/>
        </xdr:cNvSpPr>
      </xdr:nvSpPr>
      <xdr:spPr bwMode="auto">
        <a:xfrm>
          <a:off x="476250" y="66008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58</xdr:row>
      <xdr:rowOff>0</xdr:rowOff>
    </xdr:from>
    <xdr:to>
      <xdr:col>1</xdr:col>
      <xdr:colOff>0</xdr:colOff>
      <xdr:row>61</xdr:row>
      <xdr:rowOff>0</xdr:rowOff>
    </xdr:to>
    <xdr:sp macro="" textlink="">
      <xdr:nvSpPr>
        <xdr:cNvPr id="9" name="Text 1">
          <a:extLst>
            <a:ext uri="{FF2B5EF4-FFF2-40B4-BE49-F238E27FC236}">
              <a16:creationId xmlns:a16="http://schemas.microsoft.com/office/drawing/2014/main" id="{00000000-0008-0000-1500-000009000000}"/>
            </a:ext>
          </a:extLst>
        </xdr:cNvPr>
        <xdr:cNvSpPr txBox="1">
          <a:spLocks noChangeArrowheads="1"/>
        </xdr:cNvSpPr>
      </xdr:nvSpPr>
      <xdr:spPr bwMode="auto">
        <a:xfrm>
          <a:off x="0" y="66008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200024</xdr:rowOff>
    </xdr:from>
    <xdr:to>
      <xdr:col>1</xdr:col>
      <xdr:colOff>0</xdr:colOff>
      <xdr:row>4</xdr:row>
      <xdr:rowOff>200024</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0" y="438149"/>
          <a:ext cx="4038600" cy="1038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1</xdr:col>
      <xdr:colOff>0</xdr:colOff>
      <xdr:row>2</xdr:row>
      <xdr:rowOff>0</xdr:rowOff>
    </xdr:from>
    <xdr:to>
      <xdr:col>2</xdr:col>
      <xdr:colOff>0</xdr:colOff>
      <xdr:row>5</xdr:row>
      <xdr:rowOff>0</xdr:rowOff>
    </xdr:to>
    <xdr:sp macro="" textlink="">
      <xdr:nvSpPr>
        <xdr:cNvPr id="3" name="Text 1">
          <a:extLst>
            <a:ext uri="{FF2B5EF4-FFF2-40B4-BE49-F238E27FC236}">
              <a16:creationId xmlns:a16="http://schemas.microsoft.com/office/drawing/2014/main" id="{00000000-0008-0000-1600-000003000000}"/>
            </a:ext>
          </a:extLst>
        </xdr:cNvPr>
        <xdr:cNvSpPr txBox="1">
          <a:spLocks noChangeArrowheads="1"/>
        </xdr:cNvSpPr>
      </xdr:nvSpPr>
      <xdr:spPr bwMode="auto">
        <a:xfrm>
          <a:off x="3238500" y="400050"/>
          <a:ext cx="476250" cy="1038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Zeile</a:t>
          </a:r>
          <a:r>
            <a:rPr lang="de-DE" sz="1000" b="0" i="1" u="none" strike="noStrike" baseline="30000">
              <a:solidFill>
                <a:srgbClr val="000000"/>
              </a:solidFill>
              <a:latin typeface="Arial"/>
              <a:cs typeface="Arial"/>
            </a:rPr>
            <a:t>2)</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0" y="600075"/>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27</xdr:row>
      <xdr:rowOff>0</xdr:rowOff>
    </xdr:from>
    <xdr:to>
      <xdr:col>1</xdr:col>
      <xdr:colOff>0</xdr:colOff>
      <xdr:row>29</xdr:row>
      <xdr:rowOff>0</xdr:rowOff>
    </xdr:to>
    <xdr:sp macro="" textlink="">
      <xdr:nvSpPr>
        <xdr:cNvPr id="4" name="Text 1">
          <a:extLst>
            <a:ext uri="{FF2B5EF4-FFF2-40B4-BE49-F238E27FC236}">
              <a16:creationId xmlns:a16="http://schemas.microsoft.com/office/drawing/2014/main" id="{00000000-0008-0000-1C00-000004000000}"/>
            </a:ext>
          </a:extLst>
        </xdr:cNvPr>
        <xdr:cNvSpPr txBox="1">
          <a:spLocks noChangeArrowheads="1"/>
        </xdr:cNvSpPr>
      </xdr:nvSpPr>
      <xdr:spPr bwMode="auto">
        <a:xfrm>
          <a:off x="0" y="6362700"/>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57150</xdr:rowOff>
    </xdr:from>
    <xdr:to>
      <xdr:col>0</xdr:col>
      <xdr:colOff>108000</xdr:colOff>
      <xdr:row>4</xdr:row>
      <xdr:rowOff>165150</xdr:rowOff>
    </xdr:to>
    <xdr:sp macro="" textlink="">
      <xdr:nvSpPr>
        <xdr:cNvPr id="5" name="Rectangle 1">
          <a:extLst>
            <a:ext uri="{FF2B5EF4-FFF2-40B4-BE49-F238E27FC236}">
              <a16:creationId xmlns:a16="http://schemas.microsoft.com/office/drawing/2014/main" id="{00000000-0008-0000-0100-000005000000}"/>
            </a:ext>
          </a:extLst>
        </xdr:cNvPr>
        <xdr:cNvSpPr>
          <a:spLocks noChangeArrowheads="1"/>
        </xdr:cNvSpPr>
      </xdr:nvSpPr>
      <xdr:spPr bwMode="auto">
        <a:xfrm>
          <a:off x="0" y="819150"/>
          <a:ext cx="108000" cy="108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6" name="Text 1">
          <a:extLst>
            <a:ext uri="{FF2B5EF4-FFF2-40B4-BE49-F238E27FC236}">
              <a16:creationId xmlns:a16="http://schemas.microsoft.com/office/drawing/2014/main" id="{00000000-0008-0000-1D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7" name="Text 1">
          <a:extLst>
            <a:ext uri="{FF2B5EF4-FFF2-40B4-BE49-F238E27FC236}">
              <a16:creationId xmlns:a16="http://schemas.microsoft.com/office/drawing/2014/main" id="{00000000-0008-0000-1D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xdr:row>
      <xdr:rowOff>0</xdr:rowOff>
    </xdr:from>
    <xdr:to>
      <xdr:col>19</xdr:col>
      <xdr:colOff>0</xdr:colOff>
      <xdr:row>5</xdr:row>
      <xdr:rowOff>0</xdr:rowOff>
    </xdr:to>
    <xdr:sp macro="" textlink="">
      <xdr:nvSpPr>
        <xdr:cNvPr id="8" name="Text 1">
          <a:extLst>
            <a:ext uri="{FF2B5EF4-FFF2-40B4-BE49-F238E27FC236}">
              <a16:creationId xmlns:a16="http://schemas.microsoft.com/office/drawing/2014/main" id="{00000000-0008-0000-1D00-000008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xdr:row>
      <xdr:rowOff>0</xdr:rowOff>
    </xdr:from>
    <xdr:to>
      <xdr:col>18</xdr:col>
      <xdr:colOff>0</xdr:colOff>
      <xdr:row>5</xdr:row>
      <xdr:rowOff>0</xdr:rowOff>
    </xdr:to>
    <xdr:sp macro="" textlink="">
      <xdr:nvSpPr>
        <xdr:cNvPr id="9" name="Text 1">
          <a:extLst>
            <a:ext uri="{FF2B5EF4-FFF2-40B4-BE49-F238E27FC236}">
              <a16:creationId xmlns:a16="http://schemas.microsoft.com/office/drawing/2014/main" id="{00000000-0008-0000-1D00-000009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xdr:row>
      <xdr:rowOff>0</xdr:rowOff>
    </xdr:from>
    <xdr:to>
      <xdr:col>20</xdr:col>
      <xdr:colOff>0</xdr:colOff>
      <xdr:row>5</xdr:row>
      <xdr:rowOff>0</xdr:rowOff>
    </xdr:to>
    <xdr:sp macro="" textlink="">
      <xdr:nvSpPr>
        <xdr:cNvPr id="10" name="Text 1">
          <a:extLst>
            <a:ext uri="{FF2B5EF4-FFF2-40B4-BE49-F238E27FC236}">
              <a16:creationId xmlns:a16="http://schemas.microsoft.com/office/drawing/2014/main" id="{00000000-0008-0000-1D00-00000A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21" name="Text 1">
          <a:extLst>
            <a:ext uri="{FF2B5EF4-FFF2-40B4-BE49-F238E27FC236}">
              <a16:creationId xmlns:a16="http://schemas.microsoft.com/office/drawing/2014/main" id="{00000000-0008-0000-1D00-000015000000}"/>
            </a:ext>
          </a:extLst>
        </xdr:cNvPr>
        <xdr:cNvSpPr txBox="1">
          <a:spLocks noChangeArrowheads="1"/>
        </xdr:cNvSpPr>
      </xdr:nvSpPr>
      <xdr:spPr bwMode="auto">
        <a:xfrm>
          <a:off x="571500" y="400050"/>
          <a:ext cx="71437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xdr:row>
      <xdr:rowOff>0</xdr:rowOff>
    </xdr:from>
    <xdr:to>
      <xdr:col>14</xdr:col>
      <xdr:colOff>0</xdr:colOff>
      <xdr:row>6</xdr:row>
      <xdr:rowOff>0</xdr:rowOff>
    </xdr:to>
    <xdr:sp macro="" textlink="">
      <xdr:nvSpPr>
        <xdr:cNvPr id="22" name="Text 1">
          <a:extLst>
            <a:ext uri="{FF2B5EF4-FFF2-40B4-BE49-F238E27FC236}">
              <a16:creationId xmlns:a16="http://schemas.microsoft.com/office/drawing/2014/main" id="{00000000-0008-0000-1D00-000016000000}"/>
            </a:ext>
          </a:extLst>
        </xdr:cNvPr>
        <xdr:cNvSpPr txBox="1">
          <a:spLocks noChangeArrowheads="1"/>
        </xdr:cNvSpPr>
      </xdr:nvSpPr>
      <xdr:spPr bwMode="auto">
        <a:xfrm>
          <a:off x="0" y="400050"/>
          <a:ext cx="57150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29</xdr:row>
      <xdr:rowOff>0</xdr:rowOff>
    </xdr:from>
    <xdr:to>
      <xdr:col>2</xdr:col>
      <xdr:colOff>0</xdr:colOff>
      <xdr:row>32</xdr:row>
      <xdr:rowOff>0</xdr:rowOff>
    </xdr:to>
    <xdr:sp macro="" textlink="">
      <xdr:nvSpPr>
        <xdr:cNvPr id="23" name="Text 1">
          <a:extLst>
            <a:ext uri="{FF2B5EF4-FFF2-40B4-BE49-F238E27FC236}">
              <a16:creationId xmlns:a16="http://schemas.microsoft.com/office/drawing/2014/main" id="{00000000-0008-0000-1D00-000017000000}"/>
            </a:ext>
          </a:extLst>
        </xdr:cNvPr>
        <xdr:cNvSpPr txBox="1">
          <a:spLocks noChangeArrowheads="1"/>
        </xdr:cNvSpPr>
      </xdr:nvSpPr>
      <xdr:spPr bwMode="auto">
        <a:xfrm>
          <a:off x="5715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29</xdr:row>
      <xdr:rowOff>0</xdr:rowOff>
    </xdr:from>
    <xdr:to>
      <xdr:col>1</xdr:col>
      <xdr:colOff>0</xdr:colOff>
      <xdr:row>33</xdr:row>
      <xdr:rowOff>0</xdr:rowOff>
    </xdr:to>
    <xdr:sp macro="" textlink="">
      <xdr:nvSpPr>
        <xdr:cNvPr id="24" name="Text 1">
          <a:extLst>
            <a:ext uri="{FF2B5EF4-FFF2-40B4-BE49-F238E27FC236}">
              <a16:creationId xmlns:a16="http://schemas.microsoft.com/office/drawing/2014/main" id="{00000000-0008-0000-1D00-000018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29</xdr:row>
      <xdr:rowOff>0</xdr:rowOff>
    </xdr:from>
    <xdr:to>
      <xdr:col>19</xdr:col>
      <xdr:colOff>0</xdr:colOff>
      <xdr:row>32</xdr:row>
      <xdr:rowOff>0</xdr:rowOff>
    </xdr:to>
    <xdr:sp macro="" textlink="">
      <xdr:nvSpPr>
        <xdr:cNvPr id="25" name="Text 1">
          <a:extLst>
            <a:ext uri="{FF2B5EF4-FFF2-40B4-BE49-F238E27FC236}">
              <a16:creationId xmlns:a16="http://schemas.microsoft.com/office/drawing/2014/main" id="{00000000-0008-0000-1D00-000019000000}"/>
            </a:ext>
          </a:extLst>
        </xdr:cNvPr>
        <xdr:cNvSpPr txBox="1">
          <a:spLocks noChangeArrowheads="1"/>
        </xdr:cNvSpPr>
      </xdr:nvSpPr>
      <xdr:spPr bwMode="auto">
        <a:xfrm>
          <a:off x="12001500" y="400050"/>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29</xdr:row>
      <xdr:rowOff>0</xdr:rowOff>
    </xdr:from>
    <xdr:to>
      <xdr:col>18</xdr:col>
      <xdr:colOff>0</xdr:colOff>
      <xdr:row>32</xdr:row>
      <xdr:rowOff>0</xdr:rowOff>
    </xdr:to>
    <xdr:sp macro="" textlink="">
      <xdr:nvSpPr>
        <xdr:cNvPr id="26" name="Text 1">
          <a:extLst>
            <a:ext uri="{FF2B5EF4-FFF2-40B4-BE49-F238E27FC236}">
              <a16:creationId xmlns:a16="http://schemas.microsoft.com/office/drawing/2014/main" id="{00000000-0008-0000-1D00-00001A000000}"/>
            </a:ext>
          </a:extLst>
        </xdr:cNvPr>
        <xdr:cNvSpPr txBox="1">
          <a:spLocks noChangeArrowheads="1"/>
        </xdr:cNvSpPr>
      </xdr:nvSpPr>
      <xdr:spPr bwMode="auto">
        <a:xfrm>
          <a:off x="1128712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29</xdr:row>
      <xdr:rowOff>0</xdr:rowOff>
    </xdr:from>
    <xdr:to>
      <xdr:col>20</xdr:col>
      <xdr:colOff>0</xdr:colOff>
      <xdr:row>32</xdr:row>
      <xdr:rowOff>0</xdr:rowOff>
    </xdr:to>
    <xdr:sp macro="" textlink="">
      <xdr:nvSpPr>
        <xdr:cNvPr id="27" name="Text 1">
          <a:extLst>
            <a:ext uri="{FF2B5EF4-FFF2-40B4-BE49-F238E27FC236}">
              <a16:creationId xmlns:a16="http://schemas.microsoft.com/office/drawing/2014/main" id="{00000000-0008-0000-1D00-00001B000000}"/>
            </a:ext>
          </a:extLst>
        </xdr:cNvPr>
        <xdr:cNvSpPr txBox="1">
          <a:spLocks noChangeArrowheads="1"/>
        </xdr:cNvSpPr>
      </xdr:nvSpPr>
      <xdr:spPr bwMode="auto">
        <a:xfrm>
          <a:off x="1271587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29</xdr:row>
      <xdr:rowOff>0</xdr:rowOff>
    </xdr:from>
    <xdr:to>
      <xdr:col>15</xdr:col>
      <xdr:colOff>0</xdr:colOff>
      <xdr:row>32</xdr:row>
      <xdr:rowOff>0</xdr:rowOff>
    </xdr:to>
    <xdr:sp macro="" textlink="">
      <xdr:nvSpPr>
        <xdr:cNvPr id="28" name="Text 1">
          <a:extLst>
            <a:ext uri="{FF2B5EF4-FFF2-40B4-BE49-F238E27FC236}">
              <a16:creationId xmlns:a16="http://schemas.microsoft.com/office/drawing/2014/main" id="{00000000-0008-0000-1D00-00001C000000}"/>
            </a:ext>
          </a:extLst>
        </xdr:cNvPr>
        <xdr:cNvSpPr txBox="1">
          <a:spLocks noChangeArrowheads="1"/>
        </xdr:cNvSpPr>
      </xdr:nvSpPr>
      <xdr:spPr bwMode="auto">
        <a:xfrm>
          <a:off x="91440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29</xdr:row>
      <xdr:rowOff>0</xdr:rowOff>
    </xdr:from>
    <xdr:to>
      <xdr:col>14</xdr:col>
      <xdr:colOff>0</xdr:colOff>
      <xdr:row>33</xdr:row>
      <xdr:rowOff>0</xdr:rowOff>
    </xdr:to>
    <xdr:sp macro="" textlink="">
      <xdr:nvSpPr>
        <xdr:cNvPr id="29" name="Text 1">
          <a:extLst>
            <a:ext uri="{FF2B5EF4-FFF2-40B4-BE49-F238E27FC236}">
              <a16:creationId xmlns:a16="http://schemas.microsoft.com/office/drawing/2014/main" id="{00000000-0008-0000-1D00-00001D000000}"/>
            </a:ext>
          </a:extLst>
        </xdr:cNvPr>
        <xdr:cNvSpPr txBox="1">
          <a:spLocks noChangeArrowheads="1"/>
        </xdr:cNvSpPr>
      </xdr:nvSpPr>
      <xdr:spPr bwMode="auto">
        <a:xfrm>
          <a:off x="857250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58</xdr:row>
      <xdr:rowOff>0</xdr:rowOff>
    </xdr:from>
    <xdr:to>
      <xdr:col>2</xdr:col>
      <xdr:colOff>0</xdr:colOff>
      <xdr:row>61</xdr:row>
      <xdr:rowOff>0</xdr:rowOff>
    </xdr:to>
    <xdr:sp macro="" textlink="">
      <xdr:nvSpPr>
        <xdr:cNvPr id="30" name="Text 1">
          <a:extLst>
            <a:ext uri="{FF2B5EF4-FFF2-40B4-BE49-F238E27FC236}">
              <a16:creationId xmlns:a16="http://schemas.microsoft.com/office/drawing/2014/main" id="{00000000-0008-0000-1D00-00001E000000}"/>
            </a:ext>
          </a:extLst>
        </xdr:cNvPr>
        <xdr:cNvSpPr txBox="1">
          <a:spLocks noChangeArrowheads="1"/>
        </xdr:cNvSpPr>
      </xdr:nvSpPr>
      <xdr:spPr bwMode="auto">
        <a:xfrm>
          <a:off x="5715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58</xdr:row>
      <xdr:rowOff>0</xdr:rowOff>
    </xdr:from>
    <xdr:to>
      <xdr:col>1</xdr:col>
      <xdr:colOff>0</xdr:colOff>
      <xdr:row>62</xdr:row>
      <xdr:rowOff>0</xdr:rowOff>
    </xdr:to>
    <xdr:sp macro="" textlink="">
      <xdr:nvSpPr>
        <xdr:cNvPr id="31" name="Text 1">
          <a:extLst>
            <a:ext uri="{FF2B5EF4-FFF2-40B4-BE49-F238E27FC236}">
              <a16:creationId xmlns:a16="http://schemas.microsoft.com/office/drawing/2014/main" id="{00000000-0008-0000-1D00-00001F000000}"/>
            </a:ext>
          </a:extLst>
        </xdr:cNvPr>
        <xdr:cNvSpPr txBox="1">
          <a:spLocks noChangeArrowheads="1"/>
        </xdr:cNvSpPr>
      </xdr:nvSpPr>
      <xdr:spPr bwMode="auto">
        <a:xfrm>
          <a:off x="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58</xdr:row>
      <xdr:rowOff>0</xdr:rowOff>
    </xdr:from>
    <xdr:to>
      <xdr:col>19</xdr:col>
      <xdr:colOff>0</xdr:colOff>
      <xdr:row>61</xdr:row>
      <xdr:rowOff>0</xdr:rowOff>
    </xdr:to>
    <xdr:sp macro="" textlink="">
      <xdr:nvSpPr>
        <xdr:cNvPr id="32" name="Text 1">
          <a:extLst>
            <a:ext uri="{FF2B5EF4-FFF2-40B4-BE49-F238E27FC236}">
              <a16:creationId xmlns:a16="http://schemas.microsoft.com/office/drawing/2014/main" id="{00000000-0008-0000-1D00-000020000000}"/>
            </a:ext>
          </a:extLst>
        </xdr:cNvPr>
        <xdr:cNvSpPr txBox="1">
          <a:spLocks noChangeArrowheads="1"/>
        </xdr:cNvSpPr>
      </xdr:nvSpPr>
      <xdr:spPr bwMode="auto">
        <a:xfrm>
          <a:off x="12001500" y="6200775"/>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58</xdr:row>
      <xdr:rowOff>0</xdr:rowOff>
    </xdr:from>
    <xdr:to>
      <xdr:col>18</xdr:col>
      <xdr:colOff>0</xdr:colOff>
      <xdr:row>61</xdr:row>
      <xdr:rowOff>0</xdr:rowOff>
    </xdr:to>
    <xdr:sp macro="" textlink="">
      <xdr:nvSpPr>
        <xdr:cNvPr id="33" name="Text 1">
          <a:extLst>
            <a:ext uri="{FF2B5EF4-FFF2-40B4-BE49-F238E27FC236}">
              <a16:creationId xmlns:a16="http://schemas.microsoft.com/office/drawing/2014/main" id="{00000000-0008-0000-1D00-000021000000}"/>
            </a:ext>
          </a:extLst>
        </xdr:cNvPr>
        <xdr:cNvSpPr txBox="1">
          <a:spLocks noChangeArrowheads="1"/>
        </xdr:cNvSpPr>
      </xdr:nvSpPr>
      <xdr:spPr bwMode="auto">
        <a:xfrm>
          <a:off x="11287125" y="6200775"/>
          <a:ext cx="714375" cy="800100"/>
        </a:xfrm>
        <a:prstGeom prst="rect">
          <a:avLst/>
        </a:prstGeom>
        <a:noFill/>
        <a:ln>
          <a:noFill/>
        </a:ln>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58</xdr:row>
      <xdr:rowOff>0</xdr:rowOff>
    </xdr:from>
    <xdr:to>
      <xdr:col>20</xdr:col>
      <xdr:colOff>0</xdr:colOff>
      <xdr:row>61</xdr:row>
      <xdr:rowOff>0</xdr:rowOff>
    </xdr:to>
    <xdr:sp macro="" textlink="">
      <xdr:nvSpPr>
        <xdr:cNvPr id="34" name="Text 1">
          <a:extLst>
            <a:ext uri="{FF2B5EF4-FFF2-40B4-BE49-F238E27FC236}">
              <a16:creationId xmlns:a16="http://schemas.microsoft.com/office/drawing/2014/main" id="{00000000-0008-0000-1D00-000022000000}"/>
            </a:ext>
          </a:extLst>
        </xdr:cNvPr>
        <xdr:cNvSpPr txBox="1">
          <a:spLocks noChangeArrowheads="1"/>
        </xdr:cNvSpPr>
      </xdr:nvSpPr>
      <xdr:spPr bwMode="auto">
        <a:xfrm>
          <a:off x="12715875"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58</xdr:row>
      <xdr:rowOff>0</xdr:rowOff>
    </xdr:from>
    <xdr:to>
      <xdr:col>15</xdr:col>
      <xdr:colOff>0</xdr:colOff>
      <xdr:row>61</xdr:row>
      <xdr:rowOff>0</xdr:rowOff>
    </xdr:to>
    <xdr:sp macro="" textlink="">
      <xdr:nvSpPr>
        <xdr:cNvPr id="35" name="Text 1">
          <a:extLst>
            <a:ext uri="{FF2B5EF4-FFF2-40B4-BE49-F238E27FC236}">
              <a16:creationId xmlns:a16="http://schemas.microsoft.com/office/drawing/2014/main" id="{00000000-0008-0000-1D00-000023000000}"/>
            </a:ext>
          </a:extLst>
        </xdr:cNvPr>
        <xdr:cNvSpPr txBox="1">
          <a:spLocks noChangeArrowheads="1"/>
        </xdr:cNvSpPr>
      </xdr:nvSpPr>
      <xdr:spPr bwMode="auto">
        <a:xfrm>
          <a:off x="91440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58</xdr:row>
      <xdr:rowOff>0</xdr:rowOff>
    </xdr:from>
    <xdr:to>
      <xdr:col>14</xdr:col>
      <xdr:colOff>0</xdr:colOff>
      <xdr:row>62</xdr:row>
      <xdr:rowOff>0</xdr:rowOff>
    </xdr:to>
    <xdr:sp macro="" textlink="">
      <xdr:nvSpPr>
        <xdr:cNvPr id="36" name="Text 1">
          <a:extLst>
            <a:ext uri="{FF2B5EF4-FFF2-40B4-BE49-F238E27FC236}">
              <a16:creationId xmlns:a16="http://schemas.microsoft.com/office/drawing/2014/main" id="{00000000-0008-0000-1D00-000024000000}"/>
            </a:ext>
          </a:extLst>
        </xdr:cNvPr>
        <xdr:cNvSpPr txBox="1">
          <a:spLocks noChangeArrowheads="1"/>
        </xdr:cNvSpPr>
      </xdr:nvSpPr>
      <xdr:spPr bwMode="auto">
        <a:xfrm>
          <a:off x="857250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590550"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1E00-000003000000}"/>
            </a:ext>
          </a:extLst>
        </xdr:cNvPr>
        <xdr:cNvSpPr txBox="1">
          <a:spLocks noChangeArrowheads="1"/>
        </xdr:cNvSpPr>
      </xdr:nvSpPr>
      <xdr:spPr bwMode="auto">
        <a:xfrm>
          <a:off x="0" y="476250"/>
          <a:ext cx="590550" cy="13144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xdr:row>
      <xdr:rowOff>0</xdr:rowOff>
    </xdr:from>
    <xdr:to>
      <xdr:col>14</xdr:col>
      <xdr:colOff>0</xdr:colOff>
      <xdr:row>5</xdr:row>
      <xdr:rowOff>0</xdr:rowOff>
    </xdr:to>
    <xdr:sp macro="" textlink="">
      <xdr:nvSpPr>
        <xdr:cNvPr id="4" name="Text 1">
          <a:extLst>
            <a:ext uri="{FF2B5EF4-FFF2-40B4-BE49-F238E27FC236}">
              <a16:creationId xmlns:a16="http://schemas.microsoft.com/office/drawing/2014/main" id="{00000000-0008-0000-1E00-000004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5" name="Text 1">
          <a:extLst>
            <a:ext uri="{FF2B5EF4-FFF2-40B4-BE49-F238E27FC236}">
              <a16:creationId xmlns:a16="http://schemas.microsoft.com/office/drawing/2014/main" id="{00000000-0008-0000-1E00-000005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6" name="Text 1">
          <a:extLst>
            <a:ext uri="{FF2B5EF4-FFF2-40B4-BE49-F238E27FC236}">
              <a16:creationId xmlns:a16="http://schemas.microsoft.com/office/drawing/2014/main" id="{00000000-0008-0000-1E00-000006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1)</a:t>
          </a:r>
        </a:p>
      </xdr:txBody>
    </xdr:sp>
    <xdr:clientData/>
  </xdr:twoCellAnchor>
  <xdr:twoCellAnchor>
    <xdr:from>
      <xdr:col>1</xdr:col>
      <xdr:colOff>0</xdr:colOff>
      <xdr:row>27</xdr:row>
      <xdr:rowOff>0</xdr:rowOff>
    </xdr:from>
    <xdr:to>
      <xdr:col>2</xdr:col>
      <xdr:colOff>0</xdr:colOff>
      <xdr:row>30</xdr:row>
      <xdr:rowOff>0</xdr:rowOff>
    </xdr:to>
    <xdr:sp macro="" textlink="">
      <xdr:nvSpPr>
        <xdr:cNvPr id="7" name="Text 1">
          <a:extLst>
            <a:ext uri="{FF2B5EF4-FFF2-40B4-BE49-F238E27FC236}">
              <a16:creationId xmlns:a16="http://schemas.microsoft.com/office/drawing/2014/main" id="{00000000-0008-0000-1E00-000007000000}"/>
            </a:ext>
          </a:extLst>
        </xdr:cNvPr>
        <xdr:cNvSpPr txBox="1">
          <a:spLocks noChangeArrowheads="1"/>
        </xdr:cNvSpPr>
      </xdr:nvSpPr>
      <xdr:spPr bwMode="auto">
        <a:xfrm>
          <a:off x="47625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27</xdr:row>
      <xdr:rowOff>0</xdr:rowOff>
    </xdr:from>
    <xdr:to>
      <xdr:col>1</xdr:col>
      <xdr:colOff>0</xdr:colOff>
      <xdr:row>31</xdr:row>
      <xdr:rowOff>0</xdr:rowOff>
    </xdr:to>
    <xdr:sp macro="" textlink="">
      <xdr:nvSpPr>
        <xdr:cNvPr id="8" name="Text 1">
          <a:extLst>
            <a:ext uri="{FF2B5EF4-FFF2-40B4-BE49-F238E27FC236}">
              <a16:creationId xmlns:a16="http://schemas.microsoft.com/office/drawing/2014/main" id="{00000000-0008-0000-1E00-000008000000}"/>
            </a:ext>
          </a:extLst>
        </xdr:cNvPr>
        <xdr:cNvSpPr txBox="1">
          <a:spLocks noChangeArrowheads="1"/>
        </xdr:cNvSpPr>
      </xdr:nvSpPr>
      <xdr:spPr bwMode="auto">
        <a:xfrm>
          <a:off x="0" y="400050"/>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27</xdr:row>
      <xdr:rowOff>0</xdr:rowOff>
    </xdr:from>
    <xdr:to>
      <xdr:col>14</xdr:col>
      <xdr:colOff>0</xdr:colOff>
      <xdr:row>30</xdr:row>
      <xdr:rowOff>0</xdr:rowOff>
    </xdr:to>
    <xdr:sp macro="" textlink="">
      <xdr:nvSpPr>
        <xdr:cNvPr id="9" name="Text 1">
          <a:extLst>
            <a:ext uri="{FF2B5EF4-FFF2-40B4-BE49-F238E27FC236}">
              <a16:creationId xmlns:a16="http://schemas.microsoft.com/office/drawing/2014/main" id="{00000000-0008-0000-1E00-000009000000}"/>
            </a:ext>
          </a:extLst>
        </xdr:cNvPr>
        <xdr:cNvSpPr txBox="1">
          <a:spLocks noChangeArrowheads="1"/>
        </xdr:cNvSpPr>
      </xdr:nvSpPr>
      <xdr:spPr bwMode="auto">
        <a:xfrm>
          <a:off x="7562850" y="400050"/>
          <a:ext cx="590550" cy="10001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27</xdr:row>
      <xdr:rowOff>0</xdr:rowOff>
    </xdr:from>
    <xdr:to>
      <xdr:col>13</xdr:col>
      <xdr:colOff>0</xdr:colOff>
      <xdr:row>30</xdr:row>
      <xdr:rowOff>0</xdr:rowOff>
    </xdr:to>
    <xdr:sp macro="" textlink="">
      <xdr:nvSpPr>
        <xdr:cNvPr id="10" name="Text 1">
          <a:extLst>
            <a:ext uri="{FF2B5EF4-FFF2-40B4-BE49-F238E27FC236}">
              <a16:creationId xmlns:a16="http://schemas.microsoft.com/office/drawing/2014/main" id="{00000000-0008-0000-1E00-00000A000000}"/>
            </a:ext>
          </a:extLst>
        </xdr:cNvPr>
        <xdr:cNvSpPr txBox="1">
          <a:spLocks noChangeArrowheads="1"/>
        </xdr:cNvSpPr>
      </xdr:nvSpPr>
      <xdr:spPr bwMode="auto">
        <a:xfrm>
          <a:off x="697230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xdr:col>
      <xdr:colOff>0</xdr:colOff>
      <xdr:row>56</xdr:row>
      <xdr:rowOff>0</xdr:rowOff>
    </xdr:from>
    <xdr:to>
      <xdr:col>2</xdr:col>
      <xdr:colOff>0</xdr:colOff>
      <xdr:row>59</xdr:row>
      <xdr:rowOff>0</xdr:rowOff>
    </xdr:to>
    <xdr:sp macro="" textlink="">
      <xdr:nvSpPr>
        <xdr:cNvPr id="12" name="Text 1">
          <a:extLst>
            <a:ext uri="{FF2B5EF4-FFF2-40B4-BE49-F238E27FC236}">
              <a16:creationId xmlns:a16="http://schemas.microsoft.com/office/drawing/2014/main" id="{00000000-0008-0000-1E00-00000C000000}"/>
            </a:ext>
          </a:extLst>
        </xdr:cNvPr>
        <xdr:cNvSpPr txBox="1">
          <a:spLocks noChangeArrowheads="1"/>
        </xdr:cNvSpPr>
      </xdr:nvSpPr>
      <xdr:spPr bwMode="auto">
        <a:xfrm>
          <a:off x="47625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56</xdr:row>
      <xdr:rowOff>0</xdr:rowOff>
    </xdr:from>
    <xdr:to>
      <xdr:col>1</xdr:col>
      <xdr:colOff>0</xdr:colOff>
      <xdr:row>60</xdr:row>
      <xdr:rowOff>0</xdr:rowOff>
    </xdr:to>
    <xdr:sp macro="" textlink="">
      <xdr:nvSpPr>
        <xdr:cNvPr id="13" name="Text 1">
          <a:extLst>
            <a:ext uri="{FF2B5EF4-FFF2-40B4-BE49-F238E27FC236}">
              <a16:creationId xmlns:a16="http://schemas.microsoft.com/office/drawing/2014/main" id="{00000000-0008-0000-1E00-00000D000000}"/>
            </a:ext>
          </a:extLst>
        </xdr:cNvPr>
        <xdr:cNvSpPr txBox="1">
          <a:spLocks noChangeArrowheads="1"/>
        </xdr:cNvSpPr>
      </xdr:nvSpPr>
      <xdr:spPr bwMode="auto">
        <a:xfrm>
          <a:off x="0" y="5400675"/>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56</xdr:row>
      <xdr:rowOff>0</xdr:rowOff>
    </xdr:from>
    <xdr:to>
      <xdr:col>14</xdr:col>
      <xdr:colOff>0</xdr:colOff>
      <xdr:row>59</xdr:row>
      <xdr:rowOff>0</xdr:rowOff>
    </xdr:to>
    <xdr:sp macro="" textlink="">
      <xdr:nvSpPr>
        <xdr:cNvPr id="14" name="Text 1">
          <a:extLst>
            <a:ext uri="{FF2B5EF4-FFF2-40B4-BE49-F238E27FC236}">
              <a16:creationId xmlns:a16="http://schemas.microsoft.com/office/drawing/2014/main" id="{00000000-0008-0000-1E00-00000E000000}"/>
            </a:ext>
          </a:extLst>
        </xdr:cNvPr>
        <xdr:cNvSpPr txBox="1">
          <a:spLocks noChangeArrowheads="1"/>
        </xdr:cNvSpPr>
      </xdr:nvSpPr>
      <xdr:spPr bwMode="auto">
        <a:xfrm>
          <a:off x="7562850" y="5400675"/>
          <a:ext cx="590550" cy="1000125"/>
        </a:xfrm>
        <a:prstGeom prst="rect">
          <a:avLst/>
        </a:prstGeom>
        <a:noFill/>
        <a:ln w="1">
          <a:noFill/>
          <a:miter lim="800000"/>
          <a:headEnd/>
          <a:tailEnd/>
        </a:ln>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56</xdr:row>
      <xdr:rowOff>0</xdr:rowOff>
    </xdr:from>
    <xdr:to>
      <xdr:col>13</xdr:col>
      <xdr:colOff>0</xdr:colOff>
      <xdr:row>59</xdr:row>
      <xdr:rowOff>0</xdr:rowOff>
    </xdr:to>
    <xdr:sp macro="" textlink="">
      <xdr:nvSpPr>
        <xdr:cNvPr id="15" name="Text 1">
          <a:extLst>
            <a:ext uri="{FF2B5EF4-FFF2-40B4-BE49-F238E27FC236}">
              <a16:creationId xmlns:a16="http://schemas.microsoft.com/office/drawing/2014/main" id="{00000000-0008-0000-1E00-00000F000000}"/>
            </a:ext>
          </a:extLst>
        </xdr:cNvPr>
        <xdr:cNvSpPr txBox="1">
          <a:spLocks noChangeArrowheads="1"/>
        </xdr:cNvSpPr>
      </xdr:nvSpPr>
      <xdr:spPr bwMode="auto">
        <a:xfrm>
          <a:off x="697230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27</xdr:row>
      <xdr:rowOff>0</xdr:rowOff>
    </xdr:from>
    <xdr:to>
      <xdr:col>15</xdr:col>
      <xdr:colOff>0</xdr:colOff>
      <xdr:row>30</xdr:row>
      <xdr:rowOff>0</xdr:rowOff>
    </xdr:to>
    <xdr:sp macro="" textlink="">
      <xdr:nvSpPr>
        <xdr:cNvPr id="17" name="Text 1">
          <a:extLst>
            <a:ext uri="{FF2B5EF4-FFF2-40B4-BE49-F238E27FC236}">
              <a16:creationId xmlns:a16="http://schemas.microsoft.com/office/drawing/2014/main" id="{00000000-0008-0000-1E00-000011000000}"/>
            </a:ext>
          </a:extLst>
        </xdr:cNvPr>
        <xdr:cNvSpPr txBox="1">
          <a:spLocks noChangeArrowheads="1"/>
        </xdr:cNvSpPr>
      </xdr:nvSpPr>
      <xdr:spPr bwMode="auto">
        <a:xfrm>
          <a:off x="7905750" y="540067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56</xdr:row>
      <xdr:rowOff>0</xdr:rowOff>
    </xdr:from>
    <xdr:to>
      <xdr:col>15</xdr:col>
      <xdr:colOff>0</xdr:colOff>
      <xdr:row>59</xdr:row>
      <xdr:rowOff>0</xdr:rowOff>
    </xdr:to>
    <xdr:sp macro="" textlink="">
      <xdr:nvSpPr>
        <xdr:cNvPr id="18" name="Text 1">
          <a:extLst>
            <a:ext uri="{FF2B5EF4-FFF2-40B4-BE49-F238E27FC236}">
              <a16:creationId xmlns:a16="http://schemas.microsoft.com/office/drawing/2014/main" id="{00000000-0008-0000-1E00-000012000000}"/>
            </a:ext>
          </a:extLst>
        </xdr:cNvPr>
        <xdr:cNvSpPr txBox="1">
          <a:spLocks noChangeArrowheads="1"/>
        </xdr:cNvSpPr>
      </xdr:nvSpPr>
      <xdr:spPr bwMode="auto">
        <a:xfrm>
          <a:off x="7905750" y="1140142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1F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24</xdr:row>
      <xdr:rowOff>0</xdr:rowOff>
    </xdr:from>
    <xdr:to>
      <xdr:col>1</xdr:col>
      <xdr:colOff>0</xdr:colOff>
      <xdr:row>26</xdr:row>
      <xdr:rowOff>0</xdr:rowOff>
    </xdr:to>
    <xdr:sp macro="" textlink="">
      <xdr:nvSpPr>
        <xdr:cNvPr id="4" name="Text 1">
          <a:extLst>
            <a:ext uri="{FF2B5EF4-FFF2-40B4-BE49-F238E27FC236}">
              <a16:creationId xmlns:a16="http://schemas.microsoft.com/office/drawing/2014/main" id="{00000000-0008-0000-1F00-000004000000}"/>
            </a:ext>
          </a:extLst>
        </xdr:cNvPr>
        <xdr:cNvSpPr txBox="1">
          <a:spLocks noChangeArrowheads="1"/>
        </xdr:cNvSpPr>
      </xdr:nvSpPr>
      <xdr:spPr bwMode="auto">
        <a:xfrm>
          <a:off x="0" y="40005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590550" y="40005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0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14" name="Text 1">
          <a:extLst>
            <a:ext uri="{FF2B5EF4-FFF2-40B4-BE49-F238E27FC236}">
              <a16:creationId xmlns:a16="http://schemas.microsoft.com/office/drawing/2014/main" id="{00000000-0008-0000-2000-00000E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32</xdr:row>
      <xdr:rowOff>0</xdr:rowOff>
    </xdr:from>
    <xdr:to>
      <xdr:col>2</xdr:col>
      <xdr:colOff>0</xdr:colOff>
      <xdr:row>34</xdr:row>
      <xdr:rowOff>0</xdr:rowOff>
    </xdr:to>
    <xdr:sp macro="" textlink="">
      <xdr:nvSpPr>
        <xdr:cNvPr id="18" name="Text 1">
          <a:extLst>
            <a:ext uri="{FF2B5EF4-FFF2-40B4-BE49-F238E27FC236}">
              <a16:creationId xmlns:a16="http://schemas.microsoft.com/office/drawing/2014/main" id="{00000000-0008-0000-2000-000012000000}"/>
            </a:ext>
          </a:extLst>
        </xdr:cNvPr>
        <xdr:cNvSpPr txBox="1">
          <a:spLocks noChangeArrowheads="1"/>
        </xdr:cNvSpPr>
      </xdr:nvSpPr>
      <xdr:spPr bwMode="auto">
        <a:xfrm>
          <a:off x="476250" y="400050"/>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32</xdr:row>
      <xdr:rowOff>0</xdr:rowOff>
    </xdr:from>
    <xdr:to>
      <xdr:col>1</xdr:col>
      <xdr:colOff>0</xdr:colOff>
      <xdr:row>35</xdr:row>
      <xdr:rowOff>0</xdr:rowOff>
    </xdr:to>
    <xdr:sp macro="" textlink="">
      <xdr:nvSpPr>
        <xdr:cNvPr id="19" name="Text 1">
          <a:extLst>
            <a:ext uri="{FF2B5EF4-FFF2-40B4-BE49-F238E27FC236}">
              <a16:creationId xmlns:a16="http://schemas.microsoft.com/office/drawing/2014/main" id="{00000000-0008-0000-2000-000013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32</xdr:row>
      <xdr:rowOff>0</xdr:rowOff>
    </xdr:from>
    <xdr:to>
      <xdr:col>11</xdr:col>
      <xdr:colOff>0</xdr:colOff>
      <xdr:row>35</xdr:row>
      <xdr:rowOff>0</xdr:rowOff>
    </xdr:to>
    <xdr:sp macro="" textlink="">
      <xdr:nvSpPr>
        <xdr:cNvPr id="20" name="Text 1">
          <a:extLst>
            <a:ext uri="{FF2B5EF4-FFF2-40B4-BE49-F238E27FC236}">
              <a16:creationId xmlns:a16="http://schemas.microsoft.com/office/drawing/2014/main" id="{00000000-0008-0000-2000-000014000000}"/>
            </a:ext>
          </a:extLst>
        </xdr:cNvPr>
        <xdr:cNvSpPr txBox="1">
          <a:spLocks noChangeArrowheads="1"/>
        </xdr:cNvSpPr>
      </xdr:nvSpPr>
      <xdr:spPr bwMode="auto">
        <a:xfrm>
          <a:off x="857250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51</xdr:row>
      <xdr:rowOff>0</xdr:rowOff>
    </xdr:from>
    <xdr:to>
      <xdr:col>2</xdr:col>
      <xdr:colOff>0</xdr:colOff>
      <xdr:row>53</xdr:row>
      <xdr:rowOff>0</xdr:rowOff>
    </xdr:to>
    <xdr:sp macro="" textlink="">
      <xdr:nvSpPr>
        <xdr:cNvPr id="21" name="Text 1">
          <a:extLst>
            <a:ext uri="{FF2B5EF4-FFF2-40B4-BE49-F238E27FC236}">
              <a16:creationId xmlns:a16="http://schemas.microsoft.com/office/drawing/2014/main" id="{00000000-0008-0000-2000-000015000000}"/>
            </a:ext>
          </a:extLst>
        </xdr:cNvPr>
        <xdr:cNvSpPr txBox="1">
          <a:spLocks noChangeArrowheads="1"/>
        </xdr:cNvSpPr>
      </xdr:nvSpPr>
      <xdr:spPr bwMode="auto">
        <a:xfrm>
          <a:off x="476250" y="6600825"/>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51</xdr:row>
      <xdr:rowOff>0</xdr:rowOff>
    </xdr:from>
    <xdr:to>
      <xdr:col>1</xdr:col>
      <xdr:colOff>0</xdr:colOff>
      <xdr:row>54</xdr:row>
      <xdr:rowOff>0</xdr:rowOff>
    </xdr:to>
    <xdr:sp macro="" textlink="">
      <xdr:nvSpPr>
        <xdr:cNvPr id="22" name="Text 1">
          <a:extLst>
            <a:ext uri="{FF2B5EF4-FFF2-40B4-BE49-F238E27FC236}">
              <a16:creationId xmlns:a16="http://schemas.microsoft.com/office/drawing/2014/main" id="{00000000-0008-0000-2000-000016000000}"/>
            </a:ext>
          </a:extLst>
        </xdr:cNvPr>
        <xdr:cNvSpPr txBox="1">
          <a:spLocks noChangeArrowheads="1"/>
        </xdr:cNvSpPr>
      </xdr:nvSpPr>
      <xdr:spPr bwMode="auto">
        <a:xfrm>
          <a:off x="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51</xdr:row>
      <xdr:rowOff>0</xdr:rowOff>
    </xdr:from>
    <xdr:to>
      <xdr:col>11</xdr:col>
      <xdr:colOff>0</xdr:colOff>
      <xdr:row>54</xdr:row>
      <xdr:rowOff>0</xdr:rowOff>
    </xdr:to>
    <xdr:sp macro="" textlink="">
      <xdr:nvSpPr>
        <xdr:cNvPr id="23" name="Text 1">
          <a:extLst>
            <a:ext uri="{FF2B5EF4-FFF2-40B4-BE49-F238E27FC236}">
              <a16:creationId xmlns:a16="http://schemas.microsoft.com/office/drawing/2014/main" id="{00000000-0008-0000-2000-000017000000}"/>
            </a:ext>
          </a:extLst>
        </xdr:cNvPr>
        <xdr:cNvSpPr txBox="1">
          <a:spLocks noChangeArrowheads="1"/>
        </xdr:cNvSpPr>
      </xdr:nvSpPr>
      <xdr:spPr bwMode="auto">
        <a:xfrm>
          <a:off x="857250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0" y="600075"/>
          <a:ext cx="2286000" cy="6000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4" name="Text 1">
          <a:extLst>
            <a:ext uri="{FF2B5EF4-FFF2-40B4-BE49-F238E27FC236}">
              <a16:creationId xmlns:a16="http://schemas.microsoft.com/office/drawing/2014/main" id="{00000000-0008-0000-2100-000004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2</xdr:row>
      <xdr:rowOff>0</xdr:rowOff>
    </xdr:from>
    <xdr:to>
      <xdr:col>1</xdr:col>
      <xdr:colOff>1</xdr:colOff>
      <xdr:row>4</xdr:row>
      <xdr:rowOff>0</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1" y="600075"/>
          <a:ext cx="24765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twoCellAnchor>
    <xdr:from>
      <xdr:col>0</xdr:col>
      <xdr:colOff>1</xdr:colOff>
      <xdr:row>2</xdr:row>
      <xdr:rowOff>0</xdr:rowOff>
    </xdr:from>
    <xdr:to>
      <xdr:col>1</xdr:col>
      <xdr:colOff>1</xdr:colOff>
      <xdr:row>4</xdr:row>
      <xdr:rowOff>0</xdr:rowOff>
    </xdr:to>
    <xdr:sp macro="" textlink="">
      <xdr:nvSpPr>
        <xdr:cNvPr id="3" name="Textfeld 2">
          <a:extLst>
            <a:ext uri="{FF2B5EF4-FFF2-40B4-BE49-F238E27FC236}">
              <a16:creationId xmlns:a16="http://schemas.microsoft.com/office/drawing/2014/main" id="{B3CCDA66-5DF9-4813-B687-5DF20C6A6CF0}"/>
            </a:ext>
          </a:extLst>
        </xdr:cNvPr>
        <xdr:cNvSpPr txBox="1"/>
      </xdr:nvSpPr>
      <xdr:spPr>
        <a:xfrm>
          <a:off x="1" y="400050"/>
          <a:ext cx="20574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10" name="Text 1">
          <a:extLst>
            <a:ext uri="{FF2B5EF4-FFF2-40B4-BE49-F238E27FC236}">
              <a16:creationId xmlns:a16="http://schemas.microsoft.com/office/drawing/2014/main" id="{00000000-0008-0000-2300-00000A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2</xdr:row>
      <xdr:rowOff>0</xdr:rowOff>
    </xdr:from>
    <xdr:to>
      <xdr:col>1</xdr:col>
      <xdr:colOff>0</xdr:colOff>
      <xdr:row>5</xdr:row>
      <xdr:rowOff>0</xdr:rowOff>
    </xdr:to>
    <xdr:sp macro="" textlink="">
      <xdr:nvSpPr>
        <xdr:cNvPr id="11" name="Text 1">
          <a:extLst>
            <a:ext uri="{FF2B5EF4-FFF2-40B4-BE49-F238E27FC236}">
              <a16:creationId xmlns:a16="http://schemas.microsoft.com/office/drawing/2014/main" id="{00000000-0008-0000-2300-00000B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2</xdr:row>
      <xdr:rowOff>0</xdr:rowOff>
    </xdr:from>
    <xdr:to>
      <xdr:col>5</xdr:col>
      <xdr:colOff>0</xdr:colOff>
      <xdr:row>4</xdr:row>
      <xdr:rowOff>0</xdr:rowOff>
    </xdr:to>
    <xdr:sp macro="" textlink="">
      <xdr:nvSpPr>
        <xdr:cNvPr id="12" name="Text 1">
          <a:extLst>
            <a:ext uri="{FF2B5EF4-FFF2-40B4-BE49-F238E27FC236}">
              <a16:creationId xmlns:a16="http://schemas.microsoft.com/office/drawing/2014/main" id="{00000000-0008-0000-2300-00000C000000}"/>
            </a:ext>
          </a:extLst>
        </xdr:cNvPr>
        <xdr:cNvSpPr txBox="1">
          <a:spLocks noChangeArrowheads="1"/>
        </xdr:cNvSpPr>
      </xdr:nvSpPr>
      <xdr:spPr bwMode="auto">
        <a:xfrm>
          <a:off x="30384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r>
            <a:rPr lang="de-DE" sz="1000" b="0" i="1" u="none" strike="noStrike" baseline="30000">
              <a:solidFill>
                <a:srgbClr val="000000"/>
              </a:solidFill>
              <a:latin typeface="Arial"/>
              <a:cs typeface="Arial"/>
            </a:rPr>
            <a:t>3)</a:t>
          </a:r>
        </a:p>
      </xdr:txBody>
    </xdr:sp>
    <xdr:clientData/>
  </xdr:twoCellAnchor>
  <xdr:twoCellAnchor>
    <xdr:from>
      <xdr:col>5</xdr:col>
      <xdr:colOff>0</xdr:colOff>
      <xdr:row>2</xdr:row>
      <xdr:rowOff>0</xdr:rowOff>
    </xdr:from>
    <xdr:to>
      <xdr:col>6</xdr:col>
      <xdr:colOff>0</xdr:colOff>
      <xdr:row>4</xdr:row>
      <xdr:rowOff>0</xdr:rowOff>
    </xdr:to>
    <xdr:sp macro="" textlink="">
      <xdr:nvSpPr>
        <xdr:cNvPr id="13" name="Text 1">
          <a:extLst>
            <a:ext uri="{FF2B5EF4-FFF2-40B4-BE49-F238E27FC236}">
              <a16:creationId xmlns:a16="http://schemas.microsoft.com/office/drawing/2014/main" id="{00000000-0008-0000-2300-00000D000000}"/>
            </a:ext>
          </a:extLst>
        </xdr:cNvPr>
        <xdr:cNvSpPr txBox="1">
          <a:spLocks noChangeArrowheads="1"/>
        </xdr:cNvSpPr>
      </xdr:nvSpPr>
      <xdr:spPr bwMode="auto">
        <a:xfrm>
          <a:off x="36957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2</xdr:row>
      <xdr:rowOff>0</xdr:rowOff>
    </xdr:from>
    <xdr:to>
      <xdr:col>10</xdr:col>
      <xdr:colOff>0</xdr:colOff>
      <xdr:row>4</xdr:row>
      <xdr:rowOff>0</xdr:rowOff>
    </xdr:to>
    <xdr:sp macro="" textlink="">
      <xdr:nvSpPr>
        <xdr:cNvPr id="14" name="Text 1">
          <a:extLst>
            <a:ext uri="{FF2B5EF4-FFF2-40B4-BE49-F238E27FC236}">
              <a16:creationId xmlns:a16="http://schemas.microsoft.com/office/drawing/2014/main" id="{00000000-0008-0000-2300-00000E000000}"/>
            </a:ext>
          </a:extLst>
        </xdr:cNvPr>
        <xdr:cNvSpPr txBox="1">
          <a:spLocks noChangeArrowheads="1"/>
        </xdr:cNvSpPr>
      </xdr:nvSpPr>
      <xdr:spPr bwMode="auto">
        <a:xfrm>
          <a:off x="63246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4)</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5" name="Text 1">
          <a:extLst>
            <a:ext uri="{FF2B5EF4-FFF2-40B4-BE49-F238E27FC236}">
              <a16:creationId xmlns:a16="http://schemas.microsoft.com/office/drawing/2014/main" id="{00000000-0008-0000-2300-00000F000000}"/>
            </a:ext>
          </a:extLst>
        </xdr:cNvPr>
        <xdr:cNvSpPr txBox="1">
          <a:spLocks noChangeArrowheads="1"/>
        </xdr:cNvSpPr>
      </xdr:nvSpPr>
      <xdr:spPr bwMode="auto">
        <a:xfrm>
          <a:off x="56673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2</xdr:row>
      <xdr:rowOff>0</xdr:rowOff>
    </xdr:from>
    <xdr:to>
      <xdr:col>8</xdr:col>
      <xdr:colOff>9525</xdr:colOff>
      <xdr:row>4</xdr:row>
      <xdr:rowOff>0</xdr:rowOff>
    </xdr:to>
    <xdr:sp macro="" textlink="">
      <xdr:nvSpPr>
        <xdr:cNvPr id="16" name="Text 1">
          <a:extLst>
            <a:ext uri="{FF2B5EF4-FFF2-40B4-BE49-F238E27FC236}">
              <a16:creationId xmlns:a16="http://schemas.microsoft.com/office/drawing/2014/main" id="{00000000-0008-0000-2300-000010000000}"/>
            </a:ext>
          </a:extLst>
        </xdr:cNvPr>
        <xdr:cNvSpPr txBox="1">
          <a:spLocks noChangeArrowheads="1"/>
        </xdr:cNvSpPr>
      </xdr:nvSpPr>
      <xdr:spPr bwMode="auto">
        <a:xfrm>
          <a:off x="5019675" y="200025"/>
          <a:ext cx="65722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2</xdr:row>
      <xdr:rowOff>0</xdr:rowOff>
    </xdr:from>
    <xdr:to>
      <xdr:col>7</xdr:col>
      <xdr:colOff>0</xdr:colOff>
      <xdr:row>4</xdr:row>
      <xdr:rowOff>0</xdr:rowOff>
    </xdr:to>
    <xdr:sp macro="" textlink="">
      <xdr:nvSpPr>
        <xdr:cNvPr id="17" name="Text 1">
          <a:extLst>
            <a:ext uri="{FF2B5EF4-FFF2-40B4-BE49-F238E27FC236}">
              <a16:creationId xmlns:a16="http://schemas.microsoft.com/office/drawing/2014/main" id="{00000000-0008-0000-2300-000011000000}"/>
            </a:ext>
          </a:extLst>
        </xdr:cNvPr>
        <xdr:cNvSpPr txBox="1">
          <a:spLocks noChangeArrowheads="1"/>
        </xdr:cNvSpPr>
      </xdr:nvSpPr>
      <xdr:spPr bwMode="auto">
        <a:xfrm>
          <a:off x="43529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2</xdr:row>
      <xdr:rowOff>0</xdr:rowOff>
    </xdr:from>
    <xdr:to>
      <xdr:col>11</xdr:col>
      <xdr:colOff>0</xdr:colOff>
      <xdr:row>4</xdr:row>
      <xdr:rowOff>0</xdr:rowOff>
    </xdr:to>
    <xdr:sp macro="" textlink="">
      <xdr:nvSpPr>
        <xdr:cNvPr id="18" name="Text 1">
          <a:extLst>
            <a:ext uri="{FF2B5EF4-FFF2-40B4-BE49-F238E27FC236}">
              <a16:creationId xmlns:a16="http://schemas.microsoft.com/office/drawing/2014/main" id="{00000000-0008-0000-2300-000012000000}"/>
            </a:ext>
          </a:extLst>
        </xdr:cNvPr>
        <xdr:cNvSpPr txBox="1">
          <a:spLocks noChangeArrowheads="1"/>
        </xdr:cNvSpPr>
      </xdr:nvSpPr>
      <xdr:spPr bwMode="auto">
        <a:xfrm>
          <a:off x="69818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2</xdr:row>
      <xdr:rowOff>0</xdr:rowOff>
    </xdr:from>
    <xdr:to>
      <xdr:col>14</xdr:col>
      <xdr:colOff>0</xdr:colOff>
      <xdr:row>4</xdr:row>
      <xdr:rowOff>0</xdr:rowOff>
    </xdr:to>
    <xdr:sp macro="" textlink="">
      <xdr:nvSpPr>
        <xdr:cNvPr id="19" name="Text 1">
          <a:extLst>
            <a:ext uri="{FF2B5EF4-FFF2-40B4-BE49-F238E27FC236}">
              <a16:creationId xmlns:a16="http://schemas.microsoft.com/office/drawing/2014/main" id="{00000000-0008-0000-2300-000013000000}"/>
            </a:ext>
          </a:extLst>
        </xdr:cNvPr>
        <xdr:cNvSpPr txBox="1">
          <a:spLocks noChangeArrowheads="1"/>
        </xdr:cNvSpPr>
      </xdr:nvSpPr>
      <xdr:spPr bwMode="auto">
        <a:xfrm>
          <a:off x="6657975" y="400050"/>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20" name="Text 1">
          <a:extLst>
            <a:ext uri="{FF2B5EF4-FFF2-40B4-BE49-F238E27FC236}">
              <a16:creationId xmlns:a16="http://schemas.microsoft.com/office/drawing/2014/main" id="{00000000-0008-0000-2300-000014000000}"/>
            </a:ext>
          </a:extLst>
        </xdr:cNvPr>
        <xdr:cNvSpPr txBox="1">
          <a:spLocks noChangeArrowheads="1"/>
        </xdr:cNvSpPr>
      </xdr:nvSpPr>
      <xdr:spPr bwMode="auto">
        <a:xfrm>
          <a:off x="0" y="400050"/>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33</xdr:row>
      <xdr:rowOff>0</xdr:rowOff>
    </xdr:to>
    <xdr:sp macro="" textlink="">
      <xdr:nvSpPr>
        <xdr:cNvPr id="32" name="Text 1">
          <a:extLst>
            <a:ext uri="{FF2B5EF4-FFF2-40B4-BE49-F238E27FC236}">
              <a16:creationId xmlns:a16="http://schemas.microsoft.com/office/drawing/2014/main" id="{00000000-0008-0000-2300-000020000000}"/>
            </a:ext>
          </a:extLst>
        </xdr:cNvPr>
        <xdr:cNvSpPr txBox="1">
          <a:spLocks noChangeArrowheads="1"/>
        </xdr:cNvSpPr>
      </xdr:nvSpPr>
      <xdr:spPr bwMode="auto">
        <a:xfrm>
          <a:off x="4762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31</xdr:row>
      <xdr:rowOff>0</xdr:rowOff>
    </xdr:from>
    <xdr:to>
      <xdr:col>1</xdr:col>
      <xdr:colOff>0</xdr:colOff>
      <xdr:row>34</xdr:row>
      <xdr:rowOff>0</xdr:rowOff>
    </xdr:to>
    <xdr:sp macro="" textlink="">
      <xdr:nvSpPr>
        <xdr:cNvPr id="33" name="Text 1">
          <a:extLst>
            <a:ext uri="{FF2B5EF4-FFF2-40B4-BE49-F238E27FC236}">
              <a16:creationId xmlns:a16="http://schemas.microsoft.com/office/drawing/2014/main" id="{00000000-0008-0000-2300-000021000000}"/>
            </a:ext>
          </a:extLst>
        </xdr:cNvPr>
        <xdr:cNvSpPr txBox="1">
          <a:spLocks noChangeArrowheads="1"/>
        </xdr:cNvSpPr>
      </xdr:nvSpPr>
      <xdr:spPr bwMode="auto">
        <a:xfrm>
          <a:off x="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31</xdr:row>
      <xdr:rowOff>0</xdr:rowOff>
    </xdr:from>
    <xdr:to>
      <xdr:col>5</xdr:col>
      <xdr:colOff>0</xdr:colOff>
      <xdr:row>33</xdr:row>
      <xdr:rowOff>0</xdr:rowOff>
    </xdr:to>
    <xdr:sp macro="" textlink="">
      <xdr:nvSpPr>
        <xdr:cNvPr id="34" name="Text 1">
          <a:extLst>
            <a:ext uri="{FF2B5EF4-FFF2-40B4-BE49-F238E27FC236}">
              <a16:creationId xmlns:a16="http://schemas.microsoft.com/office/drawing/2014/main" id="{00000000-0008-0000-2300-000022000000}"/>
            </a:ext>
          </a:extLst>
        </xdr:cNvPr>
        <xdr:cNvSpPr txBox="1">
          <a:spLocks noChangeArrowheads="1"/>
        </xdr:cNvSpPr>
      </xdr:nvSpPr>
      <xdr:spPr bwMode="auto">
        <a:xfrm>
          <a:off x="28479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31</xdr:row>
      <xdr:rowOff>0</xdr:rowOff>
    </xdr:from>
    <xdr:to>
      <xdr:col>6</xdr:col>
      <xdr:colOff>0</xdr:colOff>
      <xdr:row>33</xdr:row>
      <xdr:rowOff>0</xdr:rowOff>
    </xdr:to>
    <xdr:sp macro="" textlink="">
      <xdr:nvSpPr>
        <xdr:cNvPr id="35" name="Text 1">
          <a:extLst>
            <a:ext uri="{FF2B5EF4-FFF2-40B4-BE49-F238E27FC236}">
              <a16:creationId xmlns:a16="http://schemas.microsoft.com/office/drawing/2014/main" id="{00000000-0008-0000-2300-000023000000}"/>
            </a:ext>
          </a:extLst>
        </xdr:cNvPr>
        <xdr:cNvSpPr txBox="1">
          <a:spLocks noChangeArrowheads="1"/>
        </xdr:cNvSpPr>
      </xdr:nvSpPr>
      <xdr:spPr bwMode="auto">
        <a:xfrm>
          <a:off x="36385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8</xdr:col>
      <xdr:colOff>0</xdr:colOff>
      <xdr:row>31</xdr:row>
      <xdr:rowOff>0</xdr:rowOff>
    </xdr:from>
    <xdr:to>
      <xdr:col>9</xdr:col>
      <xdr:colOff>0</xdr:colOff>
      <xdr:row>33</xdr:row>
      <xdr:rowOff>0</xdr:rowOff>
    </xdr:to>
    <xdr:sp macro="" textlink="">
      <xdr:nvSpPr>
        <xdr:cNvPr id="37" name="Text 1">
          <a:extLst>
            <a:ext uri="{FF2B5EF4-FFF2-40B4-BE49-F238E27FC236}">
              <a16:creationId xmlns:a16="http://schemas.microsoft.com/office/drawing/2014/main" id="{00000000-0008-0000-2300-000025000000}"/>
            </a:ext>
          </a:extLst>
        </xdr:cNvPr>
        <xdr:cNvSpPr txBox="1">
          <a:spLocks noChangeArrowheads="1"/>
        </xdr:cNvSpPr>
      </xdr:nvSpPr>
      <xdr:spPr bwMode="auto">
        <a:xfrm>
          <a:off x="60102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31</xdr:row>
      <xdr:rowOff>0</xdr:rowOff>
    </xdr:from>
    <xdr:to>
      <xdr:col>8</xdr:col>
      <xdr:colOff>9525</xdr:colOff>
      <xdr:row>33</xdr:row>
      <xdr:rowOff>0</xdr:rowOff>
    </xdr:to>
    <xdr:sp macro="" textlink="">
      <xdr:nvSpPr>
        <xdr:cNvPr id="38" name="Text 1">
          <a:extLst>
            <a:ext uri="{FF2B5EF4-FFF2-40B4-BE49-F238E27FC236}">
              <a16:creationId xmlns:a16="http://schemas.microsoft.com/office/drawing/2014/main" id="{00000000-0008-0000-2300-000026000000}"/>
            </a:ext>
          </a:extLst>
        </xdr:cNvPr>
        <xdr:cNvSpPr txBox="1">
          <a:spLocks noChangeArrowheads="1"/>
        </xdr:cNvSpPr>
      </xdr:nvSpPr>
      <xdr:spPr bwMode="auto">
        <a:xfrm>
          <a:off x="52292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31</xdr:row>
      <xdr:rowOff>0</xdr:rowOff>
    </xdr:from>
    <xdr:to>
      <xdr:col>7</xdr:col>
      <xdr:colOff>0</xdr:colOff>
      <xdr:row>33</xdr:row>
      <xdr:rowOff>0</xdr:rowOff>
    </xdr:to>
    <xdr:sp macro="" textlink="">
      <xdr:nvSpPr>
        <xdr:cNvPr id="39" name="Text 1">
          <a:extLst>
            <a:ext uri="{FF2B5EF4-FFF2-40B4-BE49-F238E27FC236}">
              <a16:creationId xmlns:a16="http://schemas.microsoft.com/office/drawing/2014/main" id="{00000000-0008-0000-2300-000027000000}"/>
            </a:ext>
          </a:extLst>
        </xdr:cNvPr>
        <xdr:cNvSpPr txBox="1">
          <a:spLocks noChangeArrowheads="1"/>
        </xdr:cNvSpPr>
      </xdr:nvSpPr>
      <xdr:spPr bwMode="auto">
        <a:xfrm>
          <a:off x="44291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31</xdr:row>
      <xdr:rowOff>0</xdr:rowOff>
    </xdr:from>
    <xdr:to>
      <xdr:col>11</xdr:col>
      <xdr:colOff>0</xdr:colOff>
      <xdr:row>33</xdr:row>
      <xdr:rowOff>0</xdr:rowOff>
    </xdr:to>
    <xdr:sp macro="" textlink="">
      <xdr:nvSpPr>
        <xdr:cNvPr id="40" name="Text 1">
          <a:extLst>
            <a:ext uri="{FF2B5EF4-FFF2-40B4-BE49-F238E27FC236}">
              <a16:creationId xmlns:a16="http://schemas.microsoft.com/office/drawing/2014/main" id="{00000000-0008-0000-2300-000028000000}"/>
            </a:ext>
          </a:extLst>
        </xdr:cNvPr>
        <xdr:cNvSpPr txBox="1">
          <a:spLocks noChangeArrowheads="1"/>
        </xdr:cNvSpPr>
      </xdr:nvSpPr>
      <xdr:spPr bwMode="auto">
        <a:xfrm>
          <a:off x="75914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31</xdr:row>
      <xdr:rowOff>0</xdr:rowOff>
    </xdr:from>
    <xdr:to>
      <xdr:col>14</xdr:col>
      <xdr:colOff>0</xdr:colOff>
      <xdr:row>33</xdr:row>
      <xdr:rowOff>0</xdr:rowOff>
    </xdr:to>
    <xdr:sp macro="" textlink="">
      <xdr:nvSpPr>
        <xdr:cNvPr id="41" name="Text 1">
          <a:extLst>
            <a:ext uri="{FF2B5EF4-FFF2-40B4-BE49-F238E27FC236}">
              <a16:creationId xmlns:a16="http://schemas.microsoft.com/office/drawing/2014/main" id="{00000000-0008-0000-2300-000029000000}"/>
            </a:ext>
          </a:extLst>
        </xdr:cNvPr>
        <xdr:cNvSpPr txBox="1">
          <a:spLocks noChangeArrowheads="1"/>
        </xdr:cNvSpPr>
      </xdr:nvSpPr>
      <xdr:spPr bwMode="auto">
        <a:xfrm>
          <a:off x="90487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31</xdr:row>
      <xdr:rowOff>0</xdr:rowOff>
    </xdr:from>
    <xdr:to>
      <xdr:col>13</xdr:col>
      <xdr:colOff>0</xdr:colOff>
      <xdr:row>34</xdr:row>
      <xdr:rowOff>0</xdr:rowOff>
    </xdr:to>
    <xdr:sp macro="" textlink="">
      <xdr:nvSpPr>
        <xdr:cNvPr id="42" name="Text 1">
          <a:extLst>
            <a:ext uri="{FF2B5EF4-FFF2-40B4-BE49-F238E27FC236}">
              <a16:creationId xmlns:a16="http://schemas.microsoft.com/office/drawing/2014/main" id="{00000000-0008-0000-2300-00002A000000}"/>
            </a:ext>
          </a:extLst>
        </xdr:cNvPr>
        <xdr:cNvSpPr txBox="1">
          <a:spLocks noChangeArrowheads="1"/>
        </xdr:cNvSpPr>
      </xdr:nvSpPr>
      <xdr:spPr bwMode="auto">
        <a:xfrm>
          <a:off x="857250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61</xdr:row>
      <xdr:rowOff>0</xdr:rowOff>
    </xdr:from>
    <xdr:to>
      <xdr:col>2</xdr:col>
      <xdr:colOff>0</xdr:colOff>
      <xdr:row>63</xdr:row>
      <xdr:rowOff>0</xdr:rowOff>
    </xdr:to>
    <xdr:sp macro="" textlink="">
      <xdr:nvSpPr>
        <xdr:cNvPr id="43" name="Text 1">
          <a:extLst>
            <a:ext uri="{FF2B5EF4-FFF2-40B4-BE49-F238E27FC236}">
              <a16:creationId xmlns:a16="http://schemas.microsoft.com/office/drawing/2014/main" id="{00000000-0008-0000-2300-00002B000000}"/>
            </a:ext>
          </a:extLst>
        </xdr:cNvPr>
        <xdr:cNvSpPr txBox="1">
          <a:spLocks noChangeArrowheads="1"/>
        </xdr:cNvSpPr>
      </xdr:nvSpPr>
      <xdr:spPr bwMode="auto">
        <a:xfrm>
          <a:off x="4762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61</xdr:row>
      <xdr:rowOff>0</xdr:rowOff>
    </xdr:from>
    <xdr:to>
      <xdr:col>1</xdr:col>
      <xdr:colOff>0</xdr:colOff>
      <xdr:row>64</xdr:row>
      <xdr:rowOff>0</xdr:rowOff>
    </xdr:to>
    <xdr:sp macro="" textlink="">
      <xdr:nvSpPr>
        <xdr:cNvPr id="44" name="Text 1">
          <a:extLst>
            <a:ext uri="{FF2B5EF4-FFF2-40B4-BE49-F238E27FC236}">
              <a16:creationId xmlns:a16="http://schemas.microsoft.com/office/drawing/2014/main" id="{00000000-0008-0000-2300-00002C000000}"/>
            </a:ext>
          </a:extLst>
        </xdr:cNvPr>
        <xdr:cNvSpPr txBox="1">
          <a:spLocks noChangeArrowheads="1"/>
        </xdr:cNvSpPr>
      </xdr:nvSpPr>
      <xdr:spPr bwMode="auto">
        <a:xfrm>
          <a:off x="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61</xdr:row>
      <xdr:rowOff>0</xdr:rowOff>
    </xdr:from>
    <xdr:to>
      <xdr:col>5</xdr:col>
      <xdr:colOff>0</xdr:colOff>
      <xdr:row>63</xdr:row>
      <xdr:rowOff>0</xdr:rowOff>
    </xdr:to>
    <xdr:sp macro="" textlink="">
      <xdr:nvSpPr>
        <xdr:cNvPr id="45" name="Text 1">
          <a:extLst>
            <a:ext uri="{FF2B5EF4-FFF2-40B4-BE49-F238E27FC236}">
              <a16:creationId xmlns:a16="http://schemas.microsoft.com/office/drawing/2014/main" id="{00000000-0008-0000-2300-00002D000000}"/>
            </a:ext>
          </a:extLst>
        </xdr:cNvPr>
        <xdr:cNvSpPr txBox="1">
          <a:spLocks noChangeArrowheads="1"/>
        </xdr:cNvSpPr>
      </xdr:nvSpPr>
      <xdr:spPr bwMode="auto">
        <a:xfrm>
          <a:off x="28479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61</xdr:row>
      <xdr:rowOff>0</xdr:rowOff>
    </xdr:from>
    <xdr:to>
      <xdr:col>6</xdr:col>
      <xdr:colOff>0</xdr:colOff>
      <xdr:row>63</xdr:row>
      <xdr:rowOff>0</xdr:rowOff>
    </xdr:to>
    <xdr:sp macro="" textlink="">
      <xdr:nvSpPr>
        <xdr:cNvPr id="46" name="Text 1">
          <a:extLst>
            <a:ext uri="{FF2B5EF4-FFF2-40B4-BE49-F238E27FC236}">
              <a16:creationId xmlns:a16="http://schemas.microsoft.com/office/drawing/2014/main" id="{00000000-0008-0000-2300-00002E000000}"/>
            </a:ext>
          </a:extLst>
        </xdr:cNvPr>
        <xdr:cNvSpPr txBox="1">
          <a:spLocks noChangeArrowheads="1"/>
        </xdr:cNvSpPr>
      </xdr:nvSpPr>
      <xdr:spPr bwMode="auto">
        <a:xfrm>
          <a:off x="36385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61</xdr:row>
      <xdr:rowOff>0</xdr:rowOff>
    </xdr:from>
    <xdr:to>
      <xdr:col>10</xdr:col>
      <xdr:colOff>0</xdr:colOff>
      <xdr:row>63</xdr:row>
      <xdr:rowOff>0</xdr:rowOff>
    </xdr:to>
    <xdr:sp macro="" textlink="">
      <xdr:nvSpPr>
        <xdr:cNvPr id="47" name="Text 1">
          <a:extLst>
            <a:ext uri="{FF2B5EF4-FFF2-40B4-BE49-F238E27FC236}">
              <a16:creationId xmlns:a16="http://schemas.microsoft.com/office/drawing/2014/main" id="{00000000-0008-0000-2300-00002F000000}"/>
            </a:ext>
          </a:extLst>
        </xdr:cNvPr>
        <xdr:cNvSpPr txBox="1">
          <a:spLocks noChangeArrowheads="1"/>
        </xdr:cNvSpPr>
      </xdr:nvSpPr>
      <xdr:spPr bwMode="auto">
        <a:xfrm>
          <a:off x="68008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61</xdr:row>
      <xdr:rowOff>0</xdr:rowOff>
    </xdr:from>
    <xdr:to>
      <xdr:col>9</xdr:col>
      <xdr:colOff>0</xdr:colOff>
      <xdr:row>63</xdr:row>
      <xdr:rowOff>0</xdr:rowOff>
    </xdr:to>
    <xdr:sp macro="" textlink="">
      <xdr:nvSpPr>
        <xdr:cNvPr id="48" name="Text 1">
          <a:extLst>
            <a:ext uri="{FF2B5EF4-FFF2-40B4-BE49-F238E27FC236}">
              <a16:creationId xmlns:a16="http://schemas.microsoft.com/office/drawing/2014/main" id="{00000000-0008-0000-2300-000030000000}"/>
            </a:ext>
          </a:extLst>
        </xdr:cNvPr>
        <xdr:cNvSpPr txBox="1">
          <a:spLocks noChangeArrowheads="1"/>
        </xdr:cNvSpPr>
      </xdr:nvSpPr>
      <xdr:spPr bwMode="auto">
        <a:xfrm>
          <a:off x="60102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61</xdr:row>
      <xdr:rowOff>0</xdr:rowOff>
    </xdr:from>
    <xdr:to>
      <xdr:col>8</xdr:col>
      <xdr:colOff>9525</xdr:colOff>
      <xdr:row>63</xdr:row>
      <xdr:rowOff>0</xdr:rowOff>
    </xdr:to>
    <xdr:sp macro="" textlink="">
      <xdr:nvSpPr>
        <xdr:cNvPr id="49" name="Text 1">
          <a:extLst>
            <a:ext uri="{FF2B5EF4-FFF2-40B4-BE49-F238E27FC236}">
              <a16:creationId xmlns:a16="http://schemas.microsoft.com/office/drawing/2014/main" id="{00000000-0008-0000-2300-000031000000}"/>
            </a:ext>
          </a:extLst>
        </xdr:cNvPr>
        <xdr:cNvSpPr txBox="1">
          <a:spLocks noChangeArrowheads="1"/>
        </xdr:cNvSpPr>
      </xdr:nvSpPr>
      <xdr:spPr bwMode="auto">
        <a:xfrm>
          <a:off x="52292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61</xdr:row>
      <xdr:rowOff>0</xdr:rowOff>
    </xdr:from>
    <xdr:to>
      <xdr:col>7</xdr:col>
      <xdr:colOff>0</xdr:colOff>
      <xdr:row>63</xdr:row>
      <xdr:rowOff>0</xdr:rowOff>
    </xdr:to>
    <xdr:sp macro="" textlink="">
      <xdr:nvSpPr>
        <xdr:cNvPr id="50" name="Text 1">
          <a:extLst>
            <a:ext uri="{FF2B5EF4-FFF2-40B4-BE49-F238E27FC236}">
              <a16:creationId xmlns:a16="http://schemas.microsoft.com/office/drawing/2014/main" id="{00000000-0008-0000-2300-000032000000}"/>
            </a:ext>
          </a:extLst>
        </xdr:cNvPr>
        <xdr:cNvSpPr txBox="1">
          <a:spLocks noChangeArrowheads="1"/>
        </xdr:cNvSpPr>
      </xdr:nvSpPr>
      <xdr:spPr bwMode="auto">
        <a:xfrm>
          <a:off x="44291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61</xdr:row>
      <xdr:rowOff>0</xdr:rowOff>
    </xdr:from>
    <xdr:to>
      <xdr:col>11</xdr:col>
      <xdr:colOff>0</xdr:colOff>
      <xdr:row>63</xdr:row>
      <xdr:rowOff>0</xdr:rowOff>
    </xdr:to>
    <xdr:sp macro="" textlink="">
      <xdr:nvSpPr>
        <xdr:cNvPr id="51" name="Text 1">
          <a:extLst>
            <a:ext uri="{FF2B5EF4-FFF2-40B4-BE49-F238E27FC236}">
              <a16:creationId xmlns:a16="http://schemas.microsoft.com/office/drawing/2014/main" id="{00000000-0008-0000-2300-000033000000}"/>
            </a:ext>
          </a:extLst>
        </xdr:cNvPr>
        <xdr:cNvSpPr txBox="1">
          <a:spLocks noChangeArrowheads="1"/>
        </xdr:cNvSpPr>
      </xdr:nvSpPr>
      <xdr:spPr bwMode="auto">
        <a:xfrm>
          <a:off x="75914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61</xdr:row>
      <xdr:rowOff>0</xdr:rowOff>
    </xdr:from>
    <xdr:to>
      <xdr:col>14</xdr:col>
      <xdr:colOff>0</xdr:colOff>
      <xdr:row>63</xdr:row>
      <xdr:rowOff>0</xdr:rowOff>
    </xdr:to>
    <xdr:sp macro="" textlink="">
      <xdr:nvSpPr>
        <xdr:cNvPr id="52" name="Text 1">
          <a:extLst>
            <a:ext uri="{FF2B5EF4-FFF2-40B4-BE49-F238E27FC236}">
              <a16:creationId xmlns:a16="http://schemas.microsoft.com/office/drawing/2014/main" id="{00000000-0008-0000-2300-000034000000}"/>
            </a:ext>
          </a:extLst>
        </xdr:cNvPr>
        <xdr:cNvSpPr txBox="1">
          <a:spLocks noChangeArrowheads="1"/>
        </xdr:cNvSpPr>
      </xdr:nvSpPr>
      <xdr:spPr bwMode="auto">
        <a:xfrm>
          <a:off x="90487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61</xdr:row>
      <xdr:rowOff>0</xdr:rowOff>
    </xdr:from>
    <xdr:to>
      <xdr:col>13</xdr:col>
      <xdr:colOff>0</xdr:colOff>
      <xdr:row>64</xdr:row>
      <xdr:rowOff>0</xdr:rowOff>
    </xdr:to>
    <xdr:sp macro="" textlink="">
      <xdr:nvSpPr>
        <xdr:cNvPr id="53" name="Text 1">
          <a:extLst>
            <a:ext uri="{FF2B5EF4-FFF2-40B4-BE49-F238E27FC236}">
              <a16:creationId xmlns:a16="http://schemas.microsoft.com/office/drawing/2014/main" id="{00000000-0008-0000-2300-000035000000}"/>
            </a:ext>
          </a:extLst>
        </xdr:cNvPr>
        <xdr:cNvSpPr txBox="1">
          <a:spLocks noChangeArrowheads="1"/>
        </xdr:cNvSpPr>
      </xdr:nvSpPr>
      <xdr:spPr bwMode="auto">
        <a:xfrm>
          <a:off x="857250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9</xdr:col>
      <xdr:colOff>0</xdr:colOff>
      <xdr:row>31</xdr:row>
      <xdr:rowOff>0</xdr:rowOff>
    </xdr:from>
    <xdr:to>
      <xdr:col>10</xdr:col>
      <xdr:colOff>0</xdr:colOff>
      <xdr:row>33</xdr:row>
      <xdr:rowOff>0</xdr:rowOff>
    </xdr:to>
    <xdr:sp macro="" textlink="">
      <xdr:nvSpPr>
        <xdr:cNvPr id="65" name="Text 1">
          <a:extLst>
            <a:ext uri="{FF2B5EF4-FFF2-40B4-BE49-F238E27FC236}">
              <a16:creationId xmlns:a16="http://schemas.microsoft.com/office/drawing/2014/main" id="{00000000-0008-0000-2300-000041000000}"/>
            </a:ext>
          </a:extLst>
        </xdr:cNvPr>
        <xdr:cNvSpPr txBox="1">
          <a:spLocks noChangeArrowheads="1"/>
        </xdr:cNvSpPr>
      </xdr:nvSpPr>
      <xdr:spPr bwMode="auto">
        <a:xfrm>
          <a:off x="6800850" y="6600825"/>
          <a:ext cx="7905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3)</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657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400-000003000000}"/>
            </a:ext>
          </a:extLst>
        </xdr:cNvPr>
        <xdr:cNvSpPr txBox="1">
          <a:spLocks noChangeArrowheads="1"/>
        </xdr:cNvSpPr>
      </xdr:nvSpPr>
      <xdr:spPr bwMode="auto">
        <a:xfrm>
          <a:off x="0" y="200025"/>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2</xdr:row>
      <xdr:rowOff>0</xdr:rowOff>
    </xdr:from>
    <xdr:to>
      <xdr:col>4</xdr:col>
      <xdr:colOff>0</xdr:colOff>
      <xdr:row>4</xdr:row>
      <xdr:rowOff>0</xdr:rowOff>
    </xdr:to>
    <xdr:sp macro="" textlink="">
      <xdr:nvSpPr>
        <xdr:cNvPr id="4" name="Text 1">
          <a:extLst>
            <a:ext uri="{FF2B5EF4-FFF2-40B4-BE49-F238E27FC236}">
              <a16:creationId xmlns:a16="http://schemas.microsoft.com/office/drawing/2014/main" id="{00000000-0008-0000-2400-000004000000}"/>
            </a:ext>
          </a:extLst>
        </xdr:cNvPr>
        <xdr:cNvSpPr txBox="1">
          <a:spLocks noChangeArrowheads="1"/>
        </xdr:cNvSpPr>
      </xdr:nvSpPr>
      <xdr:spPr bwMode="auto">
        <a:xfrm>
          <a:off x="2657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2</xdr:row>
      <xdr:rowOff>0</xdr:rowOff>
    </xdr:from>
    <xdr:to>
      <xdr:col>5</xdr:col>
      <xdr:colOff>0</xdr:colOff>
      <xdr:row>4</xdr:row>
      <xdr:rowOff>0</xdr:rowOff>
    </xdr:to>
    <xdr:sp macro="" textlink="">
      <xdr:nvSpPr>
        <xdr:cNvPr id="5" name="Text 1">
          <a:extLst>
            <a:ext uri="{FF2B5EF4-FFF2-40B4-BE49-F238E27FC236}">
              <a16:creationId xmlns:a16="http://schemas.microsoft.com/office/drawing/2014/main" id="{00000000-0008-0000-2400-000005000000}"/>
            </a:ext>
          </a:extLst>
        </xdr:cNvPr>
        <xdr:cNvSpPr txBox="1">
          <a:spLocks noChangeArrowheads="1"/>
        </xdr:cNvSpPr>
      </xdr:nvSpPr>
      <xdr:spPr bwMode="auto">
        <a:xfrm>
          <a:off x="3324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7</xdr:col>
      <xdr:colOff>0</xdr:colOff>
      <xdr:row>2</xdr:row>
      <xdr:rowOff>0</xdr:rowOff>
    </xdr:from>
    <xdr:to>
      <xdr:col>8</xdr:col>
      <xdr:colOff>0</xdr:colOff>
      <xdr:row>4</xdr:row>
      <xdr:rowOff>0</xdr:rowOff>
    </xdr:to>
    <xdr:sp macro="" textlink="">
      <xdr:nvSpPr>
        <xdr:cNvPr id="6" name="Text 1">
          <a:extLst>
            <a:ext uri="{FF2B5EF4-FFF2-40B4-BE49-F238E27FC236}">
              <a16:creationId xmlns:a16="http://schemas.microsoft.com/office/drawing/2014/main" id="{00000000-0008-0000-2400-000006000000}"/>
            </a:ext>
          </a:extLst>
        </xdr:cNvPr>
        <xdr:cNvSpPr txBox="1">
          <a:spLocks noChangeArrowheads="1"/>
        </xdr:cNvSpPr>
      </xdr:nvSpPr>
      <xdr:spPr bwMode="auto">
        <a:xfrm>
          <a:off x="5991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twoCellAnchor>
    <xdr:from>
      <xdr:col>6</xdr:col>
      <xdr:colOff>0</xdr:colOff>
      <xdr:row>2</xdr:row>
      <xdr:rowOff>0</xdr:rowOff>
    </xdr:from>
    <xdr:to>
      <xdr:col>7</xdr:col>
      <xdr:colOff>0</xdr:colOff>
      <xdr:row>4</xdr:row>
      <xdr:rowOff>0</xdr:rowOff>
    </xdr:to>
    <xdr:sp macro="" textlink="">
      <xdr:nvSpPr>
        <xdr:cNvPr id="7" name="Text 1">
          <a:extLst>
            <a:ext uri="{FF2B5EF4-FFF2-40B4-BE49-F238E27FC236}">
              <a16:creationId xmlns:a16="http://schemas.microsoft.com/office/drawing/2014/main" id="{00000000-0008-0000-2400-000007000000}"/>
            </a:ext>
          </a:extLst>
        </xdr:cNvPr>
        <xdr:cNvSpPr txBox="1">
          <a:spLocks noChangeArrowheads="1"/>
        </xdr:cNvSpPr>
      </xdr:nvSpPr>
      <xdr:spPr bwMode="auto">
        <a:xfrm>
          <a:off x="5324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2</xdr:row>
      <xdr:rowOff>0</xdr:rowOff>
    </xdr:from>
    <xdr:to>
      <xdr:col>6</xdr:col>
      <xdr:colOff>9525</xdr:colOff>
      <xdr:row>4</xdr:row>
      <xdr:rowOff>0</xdr:rowOff>
    </xdr:to>
    <xdr:sp macro="" textlink="">
      <xdr:nvSpPr>
        <xdr:cNvPr id="8" name="Text 1">
          <a:extLst>
            <a:ext uri="{FF2B5EF4-FFF2-40B4-BE49-F238E27FC236}">
              <a16:creationId xmlns:a16="http://schemas.microsoft.com/office/drawing/2014/main" id="{00000000-0008-0000-2400-000008000000}"/>
            </a:ext>
          </a:extLst>
        </xdr:cNvPr>
        <xdr:cNvSpPr txBox="1">
          <a:spLocks noChangeArrowheads="1"/>
        </xdr:cNvSpPr>
      </xdr:nvSpPr>
      <xdr:spPr bwMode="auto">
        <a:xfrm>
          <a:off x="4667250"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0" name="Text 1">
          <a:extLst>
            <a:ext uri="{FF2B5EF4-FFF2-40B4-BE49-F238E27FC236}">
              <a16:creationId xmlns:a16="http://schemas.microsoft.com/office/drawing/2014/main" id="{00000000-0008-0000-2400-00000A000000}"/>
            </a:ext>
          </a:extLst>
        </xdr:cNvPr>
        <xdr:cNvSpPr txBox="1">
          <a:spLocks noChangeArrowheads="1"/>
        </xdr:cNvSpPr>
      </xdr:nvSpPr>
      <xdr:spPr bwMode="auto">
        <a:xfrm>
          <a:off x="66579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0</xdr:col>
      <xdr:colOff>0</xdr:colOff>
      <xdr:row>26</xdr:row>
      <xdr:rowOff>0</xdr:rowOff>
    </xdr:from>
    <xdr:to>
      <xdr:col>1</xdr:col>
      <xdr:colOff>0</xdr:colOff>
      <xdr:row>29</xdr:row>
      <xdr:rowOff>0</xdr:rowOff>
    </xdr:to>
    <xdr:sp macro="" textlink="">
      <xdr:nvSpPr>
        <xdr:cNvPr id="12" name="Text 1">
          <a:extLst>
            <a:ext uri="{FF2B5EF4-FFF2-40B4-BE49-F238E27FC236}">
              <a16:creationId xmlns:a16="http://schemas.microsoft.com/office/drawing/2014/main" id="{00000000-0008-0000-2400-00000C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26</xdr:row>
      <xdr:rowOff>0</xdr:rowOff>
    </xdr:from>
    <xdr:to>
      <xdr:col>4</xdr:col>
      <xdr:colOff>0</xdr:colOff>
      <xdr:row>28</xdr:row>
      <xdr:rowOff>0</xdr:rowOff>
    </xdr:to>
    <xdr:sp macro="" textlink="">
      <xdr:nvSpPr>
        <xdr:cNvPr id="13" name="Text 1">
          <a:extLst>
            <a:ext uri="{FF2B5EF4-FFF2-40B4-BE49-F238E27FC236}">
              <a16:creationId xmlns:a16="http://schemas.microsoft.com/office/drawing/2014/main" id="{00000000-0008-0000-2400-00000D000000}"/>
            </a:ext>
          </a:extLst>
        </xdr:cNvPr>
        <xdr:cNvSpPr txBox="1">
          <a:spLocks noChangeArrowheads="1"/>
        </xdr:cNvSpPr>
      </xdr:nvSpPr>
      <xdr:spPr bwMode="auto">
        <a:xfrm>
          <a:off x="2247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26</xdr:row>
      <xdr:rowOff>0</xdr:rowOff>
    </xdr:from>
    <xdr:to>
      <xdr:col>5</xdr:col>
      <xdr:colOff>0</xdr:colOff>
      <xdr:row>28</xdr:row>
      <xdr:rowOff>0</xdr:rowOff>
    </xdr:to>
    <xdr:sp macro="" textlink="">
      <xdr:nvSpPr>
        <xdr:cNvPr id="14" name="Text 1">
          <a:extLst>
            <a:ext uri="{FF2B5EF4-FFF2-40B4-BE49-F238E27FC236}">
              <a16:creationId xmlns:a16="http://schemas.microsoft.com/office/drawing/2014/main" id="{00000000-0008-0000-2400-00000E000000}"/>
            </a:ext>
          </a:extLst>
        </xdr:cNvPr>
        <xdr:cNvSpPr txBox="1">
          <a:spLocks noChangeArrowheads="1"/>
        </xdr:cNvSpPr>
      </xdr:nvSpPr>
      <xdr:spPr bwMode="auto">
        <a:xfrm>
          <a:off x="3133725"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6</xdr:col>
      <xdr:colOff>0</xdr:colOff>
      <xdr:row>26</xdr:row>
      <xdr:rowOff>0</xdr:rowOff>
    </xdr:from>
    <xdr:to>
      <xdr:col>7</xdr:col>
      <xdr:colOff>0</xdr:colOff>
      <xdr:row>28</xdr:row>
      <xdr:rowOff>0</xdr:rowOff>
    </xdr:to>
    <xdr:sp macro="" textlink="">
      <xdr:nvSpPr>
        <xdr:cNvPr id="16" name="Text 1">
          <a:extLst>
            <a:ext uri="{FF2B5EF4-FFF2-40B4-BE49-F238E27FC236}">
              <a16:creationId xmlns:a16="http://schemas.microsoft.com/office/drawing/2014/main" id="{00000000-0008-0000-2400-000010000000}"/>
            </a:ext>
          </a:extLst>
        </xdr:cNvPr>
        <xdr:cNvSpPr txBox="1">
          <a:spLocks noChangeArrowheads="1"/>
        </xdr:cNvSpPr>
      </xdr:nvSpPr>
      <xdr:spPr bwMode="auto">
        <a:xfrm>
          <a:off x="57912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26</xdr:row>
      <xdr:rowOff>0</xdr:rowOff>
    </xdr:from>
    <xdr:to>
      <xdr:col>6</xdr:col>
      <xdr:colOff>9525</xdr:colOff>
      <xdr:row>28</xdr:row>
      <xdr:rowOff>0</xdr:rowOff>
    </xdr:to>
    <xdr:sp macro="" textlink="">
      <xdr:nvSpPr>
        <xdr:cNvPr id="17" name="Text 1">
          <a:extLst>
            <a:ext uri="{FF2B5EF4-FFF2-40B4-BE49-F238E27FC236}">
              <a16:creationId xmlns:a16="http://schemas.microsoft.com/office/drawing/2014/main" id="{00000000-0008-0000-2400-000011000000}"/>
            </a:ext>
          </a:extLst>
        </xdr:cNvPr>
        <xdr:cNvSpPr txBox="1">
          <a:spLocks noChangeArrowheads="1"/>
        </xdr:cNvSpPr>
      </xdr:nvSpPr>
      <xdr:spPr bwMode="auto">
        <a:xfrm>
          <a:off x="4914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26</xdr:row>
      <xdr:rowOff>0</xdr:rowOff>
    </xdr:from>
    <xdr:to>
      <xdr:col>9</xdr:col>
      <xdr:colOff>0</xdr:colOff>
      <xdr:row>28</xdr:row>
      <xdr:rowOff>0</xdr:rowOff>
    </xdr:to>
    <xdr:sp macro="" textlink="">
      <xdr:nvSpPr>
        <xdr:cNvPr id="19" name="Text 1">
          <a:extLst>
            <a:ext uri="{FF2B5EF4-FFF2-40B4-BE49-F238E27FC236}">
              <a16:creationId xmlns:a16="http://schemas.microsoft.com/office/drawing/2014/main" id="{00000000-0008-0000-2400-000013000000}"/>
            </a:ext>
          </a:extLst>
        </xdr:cNvPr>
        <xdr:cNvSpPr txBox="1">
          <a:spLocks noChangeArrowheads="1"/>
        </xdr:cNvSpPr>
      </xdr:nvSpPr>
      <xdr:spPr bwMode="auto">
        <a:xfrm>
          <a:off x="756285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xdr:col>
      <xdr:colOff>0</xdr:colOff>
      <xdr:row>26</xdr:row>
      <xdr:rowOff>0</xdr:rowOff>
    </xdr:from>
    <xdr:to>
      <xdr:col>2</xdr:col>
      <xdr:colOff>0</xdr:colOff>
      <xdr:row>28</xdr:row>
      <xdr:rowOff>0</xdr:rowOff>
    </xdr:to>
    <xdr:sp macro="" textlink="">
      <xdr:nvSpPr>
        <xdr:cNvPr id="20" name="Text 1">
          <a:extLst>
            <a:ext uri="{FF2B5EF4-FFF2-40B4-BE49-F238E27FC236}">
              <a16:creationId xmlns:a16="http://schemas.microsoft.com/office/drawing/2014/main" id="{00000000-0008-0000-2400-000014000000}"/>
            </a:ext>
          </a:extLst>
        </xdr:cNvPr>
        <xdr:cNvSpPr txBox="1">
          <a:spLocks noChangeArrowheads="1"/>
        </xdr:cNvSpPr>
      </xdr:nvSpPr>
      <xdr:spPr bwMode="auto">
        <a:xfrm>
          <a:off x="47625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7</xdr:col>
      <xdr:colOff>0</xdr:colOff>
      <xdr:row>26</xdr:row>
      <xdr:rowOff>0</xdr:rowOff>
    </xdr:from>
    <xdr:to>
      <xdr:col>8</xdr:col>
      <xdr:colOff>0</xdr:colOff>
      <xdr:row>28</xdr:row>
      <xdr:rowOff>0</xdr:rowOff>
    </xdr:to>
    <xdr:sp macro="" textlink="">
      <xdr:nvSpPr>
        <xdr:cNvPr id="21" name="Text 1">
          <a:extLst>
            <a:ext uri="{FF2B5EF4-FFF2-40B4-BE49-F238E27FC236}">
              <a16:creationId xmlns:a16="http://schemas.microsoft.com/office/drawing/2014/main" id="{00000000-0008-0000-2400-000015000000}"/>
            </a:ext>
          </a:extLst>
        </xdr:cNvPr>
        <xdr:cNvSpPr txBox="1">
          <a:spLocks noChangeArrowheads="1"/>
        </xdr:cNvSpPr>
      </xdr:nvSpPr>
      <xdr:spPr bwMode="auto">
        <a:xfrm>
          <a:off x="579120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0" y="600075"/>
          <a:ext cx="2847975" cy="400050"/>
        </a:xfrm>
        <a:prstGeom prst="rect">
          <a:avLst/>
        </a:prstGeom>
        <a:noFill/>
        <a:ln w="1">
          <a:noFill/>
          <a:miter lim="800000"/>
          <a:headEnd/>
          <a:tailEnd/>
        </a:ln>
        <a:extLst/>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18</xdr:row>
      <xdr:rowOff>0</xdr:rowOff>
    </xdr:from>
    <xdr:to>
      <xdr:col>1</xdr:col>
      <xdr:colOff>0</xdr:colOff>
      <xdr:row>20</xdr:row>
      <xdr:rowOff>0</xdr:rowOff>
    </xdr:to>
    <xdr:sp macro="" textlink="">
      <xdr:nvSpPr>
        <xdr:cNvPr id="3" name="Text 1">
          <a:extLst>
            <a:ext uri="{FF2B5EF4-FFF2-40B4-BE49-F238E27FC236}">
              <a16:creationId xmlns:a16="http://schemas.microsoft.com/office/drawing/2014/main" id="{00000000-0008-0000-2500-000003000000}"/>
            </a:ext>
          </a:extLst>
        </xdr:cNvPr>
        <xdr:cNvSpPr txBox="1">
          <a:spLocks noChangeArrowheads="1"/>
        </xdr:cNvSpPr>
      </xdr:nvSpPr>
      <xdr:spPr bwMode="auto">
        <a:xfrm>
          <a:off x="0" y="600075"/>
          <a:ext cx="3695700" cy="400050"/>
        </a:xfrm>
        <a:prstGeom prst="rect">
          <a:avLst/>
        </a:prstGeom>
        <a:noFill/>
        <a:ln w="1">
          <a:noFill/>
          <a:miter lim="800000"/>
          <a:headEnd/>
          <a:tailEnd/>
        </a:ln>
        <a:extLst/>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33</xdr:row>
      <xdr:rowOff>0</xdr:rowOff>
    </xdr:from>
    <xdr:to>
      <xdr:col>1</xdr:col>
      <xdr:colOff>0</xdr:colOff>
      <xdr:row>35</xdr:row>
      <xdr:rowOff>0</xdr:rowOff>
    </xdr:to>
    <xdr:sp macro="" textlink="">
      <xdr:nvSpPr>
        <xdr:cNvPr id="4" name="Text 1">
          <a:extLst>
            <a:ext uri="{FF2B5EF4-FFF2-40B4-BE49-F238E27FC236}">
              <a16:creationId xmlns:a16="http://schemas.microsoft.com/office/drawing/2014/main" id="{00000000-0008-0000-2500-000004000000}"/>
            </a:ext>
          </a:extLst>
        </xdr:cNvPr>
        <xdr:cNvSpPr txBox="1">
          <a:spLocks noChangeArrowheads="1"/>
        </xdr:cNvSpPr>
      </xdr:nvSpPr>
      <xdr:spPr bwMode="auto">
        <a:xfrm>
          <a:off x="0" y="3800475"/>
          <a:ext cx="3810000" cy="400050"/>
        </a:xfrm>
        <a:prstGeom prst="rect">
          <a:avLst/>
        </a:prstGeom>
        <a:noFill/>
        <a:ln w="1">
          <a:noFill/>
          <a:miter lim="800000"/>
          <a:headEnd/>
          <a:tailEnd/>
        </a:ln>
        <a:extLst/>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0" y="438149"/>
          <a:ext cx="2400300" cy="8191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7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0700-000003000000}"/>
            </a:ext>
          </a:extLst>
        </xdr:cNvPr>
        <xdr:cNvSpPr txBox="1">
          <a:spLocks noChangeArrowheads="1"/>
        </xdr:cNvSpPr>
      </xdr:nvSpPr>
      <xdr:spPr bwMode="auto">
        <a:xfrm>
          <a:off x="0" y="40005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r>
            <a:rPr lang="de-DE" sz="1000" b="0" i="1" u="none" strike="noStrike" baseline="30000">
              <a:solidFill>
                <a:srgbClr val="000000"/>
              </a:solidFill>
              <a:latin typeface="Arial"/>
              <a:cs typeface="Arial"/>
            </a:rPr>
            <a:t>2)</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700-000003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6</xdr:col>
      <xdr:colOff>0</xdr:colOff>
      <xdr:row>2</xdr:row>
      <xdr:rowOff>0</xdr:rowOff>
    </xdr:from>
    <xdr:to>
      <xdr:col>7</xdr:col>
      <xdr:colOff>0</xdr:colOff>
      <xdr:row>4</xdr:row>
      <xdr:rowOff>0</xdr:rowOff>
    </xdr:to>
    <xdr:sp macro="" textlink="">
      <xdr:nvSpPr>
        <xdr:cNvPr id="8" name="Text 1">
          <a:extLst>
            <a:ext uri="{FF2B5EF4-FFF2-40B4-BE49-F238E27FC236}">
              <a16:creationId xmlns:a16="http://schemas.microsoft.com/office/drawing/2014/main" id="{00000000-0008-0000-2700-000008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2),3)</a:t>
          </a:r>
          <a:r>
            <a:rPr lang="de-DE" sz="1000" b="0" i="1" u="none" strike="noStrike" baseline="0">
              <a:solidFill>
                <a:srgbClr val="000000"/>
              </a:solidFill>
              <a:latin typeface="Arial"/>
              <a:cs typeface="Arial"/>
            </a:rPr>
            <a:t> insgesamt</a:t>
          </a:r>
          <a:endParaRPr lang="de-DE" sz="1000" b="0" i="1" u="none" strike="noStrike" baseline="30000">
            <a:solidFill>
              <a:srgbClr val="000000"/>
            </a:solidFill>
            <a:latin typeface="Arial"/>
            <a:cs typeface="Arial"/>
          </a:endParaRPr>
        </a:p>
      </xdr:txBody>
    </xdr:sp>
    <xdr:clientData/>
  </xdr:twoCellAnchor>
  <xdr:twoCellAnchor>
    <xdr:from>
      <xdr:col>1</xdr:col>
      <xdr:colOff>0</xdr:colOff>
      <xdr:row>21</xdr:row>
      <xdr:rowOff>0</xdr:rowOff>
    </xdr:from>
    <xdr:to>
      <xdr:col>2</xdr:col>
      <xdr:colOff>0</xdr:colOff>
      <xdr:row>23</xdr:row>
      <xdr:rowOff>0</xdr:rowOff>
    </xdr:to>
    <xdr:sp macro="" textlink="">
      <xdr:nvSpPr>
        <xdr:cNvPr id="10" name="Text 1">
          <a:extLst>
            <a:ext uri="{FF2B5EF4-FFF2-40B4-BE49-F238E27FC236}">
              <a16:creationId xmlns:a16="http://schemas.microsoft.com/office/drawing/2014/main" id="{00000000-0008-0000-27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21</xdr:row>
      <xdr:rowOff>0</xdr:rowOff>
    </xdr:from>
    <xdr:to>
      <xdr:col>1</xdr:col>
      <xdr:colOff>0</xdr:colOff>
      <xdr:row>24</xdr:row>
      <xdr:rowOff>0</xdr:rowOff>
    </xdr:to>
    <xdr:sp macro="" textlink="">
      <xdr:nvSpPr>
        <xdr:cNvPr id="11" name="Text 1">
          <a:extLst>
            <a:ext uri="{FF2B5EF4-FFF2-40B4-BE49-F238E27FC236}">
              <a16:creationId xmlns:a16="http://schemas.microsoft.com/office/drawing/2014/main" id="{00000000-0008-0000-2700-00000B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6</xdr:col>
      <xdr:colOff>0</xdr:colOff>
      <xdr:row>21</xdr:row>
      <xdr:rowOff>0</xdr:rowOff>
    </xdr:from>
    <xdr:to>
      <xdr:col>7</xdr:col>
      <xdr:colOff>0</xdr:colOff>
      <xdr:row>23</xdr:row>
      <xdr:rowOff>0</xdr:rowOff>
    </xdr:to>
    <xdr:sp macro="" textlink="">
      <xdr:nvSpPr>
        <xdr:cNvPr id="12" name="Text 1">
          <a:extLst>
            <a:ext uri="{FF2B5EF4-FFF2-40B4-BE49-F238E27FC236}">
              <a16:creationId xmlns:a16="http://schemas.microsoft.com/office/drawing/2014/main" id="{00000000-0008-0000-2700-00000C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 </a:t>
          </a: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866775" y="400050"/>
          <a:ext cx="8667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2800-000003000000}"/>
            </a:ext>
          </a:extLst>
        </xdr:cNvPr>
        <xdr:cNvSpPr txBox="1">
          <a:spLocks noChangeArrowheads="1"/>
        </xdr:cNvSpPr>
      </xdr:nvSpPr>
      <xdr:spPr bwMode="auto">
        <a:xfrm>
          <a:off x="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2</xdr:row>
      <xdr:rowOff>0</xdr:rowOff>
    </xdr:from>
    <xdr:to>
      <xdr:col>16</xdr:col>
      <xdr:colOff>0</xdr:colOff>
      <xdr:row>5</xdr:row>
      <xdr:rowOff>0</xdr:rowOff>
    </xdr:to>
    <xdr:sp macro="" textlink="">
      <xdr:nvSpPr>
        <xdr:cNvPr id="4" name="Text 1">
          <a:extLst>
            <a:ext uri="{FF2B5EF4-FFF2-40B4-BE49-F238E27FC236}">
              <a16:creationId xmlns:a16="http://schemas.microsoft.com/office/drawing/2014/main" id="{00000000-0008-0000-2800-000004000000}"/>
            </a:ext>
          </a:extLst>
        </xdr:cNvPr>
        <xdr:cNvSpPr txBox="1">
          <a:spLocks noChangeArrowheads="1"/>
        </xdr:cNvSpPr>
      </xdr:nvSpPr>
      <xdr:spPr bwMode="auto">
        <a:xfrm>
          <a:off x="13001625" y="400050"/>
          <a:ext cx="866775" cy="60007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6</xdr:row>
      <xdr:rowOff>0</xdr:rowOff>
    </xdr:to>
    <xdr:sp macro="" textlink="">
      <xdr:nvSpPr>
        <xdr:cNvPr id="5" name="Text 1">
          <a:extLst>
            <a:ext uri="{FF2B5EF4-FFF2-40B4-BE49-F238E27FC236}">
              <a16:creationId xmlns:a16="http://schemas.microsoft.com/office/drawing/2014/main" id="{00000000-0008-0000-2800-000005000000}"/>
            </a:ext>
          </a:extLst>
        </xdr:cNvPr>
        <xdr:cNvSpPr txBox="1">
          <a:spLocks noChangeArrowheads="1"/>
        </xdr:cNvSpPr>
      </xdr:nvSpPr>
      <xdr:spPr bwMode="auto">
        <a:xfrm>
          <a:off x="1213485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21</xdr:row>
      <xdr:rowOff>0</xdr:rowOff>
    </xdr:from>
    <xdr:to>
      <xdr:col>2</xdr:col>
      <xdr:colOff>0</xdr:colOff>
      <xdr:row>24</xdr:row>
      <xdr:rowOff>0</xdr:rowOff>
    </xdr:to>
    <xdr:sp macro="" textlink="">
      <xdr:nvSpPr>
        <xdr:cNvPr id="6" name="Text 1">
          <a:extLst>
            <a:ext uri="{FF2B5EF4-FFF2-40B4-BE49-F238E27FC236}">
              <a16:creationId xmlns:a16="http://schemas.microsoft.com/office/drawing/2014/main" id="{00000000-0008-0000-2800-000006000000}"/>
            </a:ext>
          </a:extLst>
        </xdr:cNvPr>
        <xdr:cNvSpPr txBox="1">
          <a:spLocks noChangeArrowheads="1"/>
        </xdr:cNvSpPr>
      </xdr:nvSpPr>
      <xdr:spPr bwMode="auto">
        <a:xfrm>
          <a:off x="476250" y="400050"/>
          <a:ext cx="6667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21</xdr:row>
      <xdr:rowOff>0</xdr:rowOff>
    </xdr:from>
    <xdr:to>
      <xdr:col>1</xdr:col>
      <xdr:colOff>0</xdr:colOff>
      <xdr:row>25</xdr:row>
      <xdr:rowOff>0</xdr:rowOff>
    </xdr:to>
    <xdr:sp macro="" textlink="">
      <xdr:nvSpPr>
        <xdr:cNvPr id="7" name="Text 1">
          <a:extLst>
            <a:ext uri="{FF2B5EF4-FFF2-40B4-BE49-F238E27FC236}">
              <a16:creationId xmlns:a16="http://schemas.microsoft.com/office/drawing/2014/main" id="{00000000-0008-0000-2800-000007000000}"/>
            </a:ext>
          </a:extLst>
        </xdr:cNvPr>
        <xdr:cNvSpPr txBox="1">
          <a:spLocks noChangeArrowheads="1"/>
        </xdr:cNvSpPr>
      </xdr:nvSpPr>
      <xdr:spPr bwMode="auto">
        <a:xfrm>
          <a:off x="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21</xdr:row>
      <xdr:rowOff>0</xdr:rowOff>
    </xdr:from>
    <xdr:to>
      <xdr:col>16</xdr:col>
      <xdr:colOff>0</xdr:colOff>
      <xdr:row>24</xdr:row>
      <xdr:rowOff>0</xdr:rowOff>
    </xdr:to>
    <xdr:sp macro="" textlink="">
      <xdr:nvSpPr>
        <xdr:cNvPr id="8" name="Text 1">
          <a:extLst>
            <a:ext uri="{FF2B5EF4-FFF2-40B4-BE49-F238E27FC236}">
              <a16:creationId xmlns:a16="http://schemas.microsoft.com/office/drawing/2014/main" id="{00000000-0008-0000-2800-000008000000}"/>
            </a:ext>
          </a:extLst>
        </xdr:cNvPr>
        <xdr:cNvSpPr txBox="1">
          <a:spLocks noChangeArrowheads="1"/>
        </xdr:cNvSpPr>
      </xdr:nvSpPr>
      <xdr:spPr bwMode="auto">
        <a:xfrm>
          <a:off x="9048750" y="400050"/>
          <a:ext cx="666750" cy="120015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21</xdr:row>
      <xdr:rowOff>0</xdr:rowOff>
    </xdr:from>
    <xdr:to>
      <xdr:col>15</xdr:col>
      <xdr:colOff>0</xdr:colOff>
      <xdr:row>25</xdr:row>
      <xdr:rowOff>0</xdr:rowOff>
    </xdr:to>
    <xdr:sp macro="" textlink="">
      <xdr:nvSpPr>
        <xdr:cNvPr id="9" name="Text 1">
          <a:extLst>
            <a:ext uri="{FF2B5EF4-FFF2-40B4-BE49-F238E27FC236}">
              <a16:creationId xmlns:a16="http://schemas.microsoft.com/office/drawing/2014/main" id="{00000000-0008-0000-2800-000009000000}"/>
            </a:ext>
          </a:extLst>
        </xdr:cNvPr>
        <xdr:cNvSpPr txBox="1">
          <a:spLocks noChangeArrowheads="1"/>
        </xdr:cNvSpPr>
      </xdr:nvSpPr>
      <xdr:spPr bwMode="auto">
        <a:xfrm>
          <a:off x="857250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0" y="600075"/>
          <a:ext cx="319087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590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A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A00-000004000000}"/>
            </a:ext>
          </a:extLst>
        </xdr:cNvPr>
        <xdr:cNvSpPr txBox="1">
          <a:spLocks noChangeArrowheads="1"/>
        </xdr:cNvSpPr>
      </xdr:nvSpPr>
      <xdr:spPr bwMode="auto">
        <a:xfrm>
          <a:off x="3638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2</xdr:row>
      <xdr:rowOff>0</xdr:rowOff>
    </xdr:from>
    <xdr:to>
      <xdr:col>2</xdr:col>
      <xdr:colOff>0</xdr:colOff>
      <xdr:row>4</xdr:row>
      <xdr:rowOff>0</xdr:rowOff>
    </xdr:to>
    <xdr:sp macro="" textlink="">
      <xdr:nvSpPr>
        <xdr:cNvPr id="6" name="Text 1">
          <a:extLst>
            <a:ext uri="{FF2B5EF4-FFF2-40B4-BE49-F238E27FC236}">
              <a16:creationId xmlns:a16="http://schemas.microsoft.com/office/drawing/2014/main" id="{00000000-0008-0000-2A00-000006000000}"/>
            </a:ext>
          </a:extLst>
        </xdr:cNvPr>
        <xdr:cNvSpPr txBox="1">
          <a:spLocks noChangeArrowheads="1"/>
        </xdr:cNvSpPr>
      </xdr:nvSpPr>
      <xdr:spPr bwMode="auto">
        <a:xfrm>
          <a:off x="1181100" y="200025"/>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2</xdr:col>
      <xdr:colOff>0</xdr:colOff>
      <xdr:row>20</xdr:row>
      <xdr:rowOff>0</xdr:rowOff>
    </xdr:from>
    <xdr:to>
      <xdr:col>3</xdr:col>
      <xdr:colOff>0</xdr:colOff>
      <xdr:row>22</xdr:row>
      <xdr:rowOff>0</xdr:rowOff>
    </xdr:to>
    <xdr:sp macro="" textlink="">
      <xdr:nvSpPr>
        <xdr:cNvPr id="7" name="Text 1">
          <a:extLst>
            <a:ext uri="{FF2B5EF4-FFF2-40B4-BE49-F238E27FC236}">
              <a16:creationId xmlns:a16="http://schemas.microsoft.com/office/drawing/2014/main" id="{00000000-0008-0000-2A00-000007000000}"/>
            </a:ext>
          </a:extLst>
        </xdr:cNvPr>
        <xdr:cNvSpPr txBox="1">
          <a:spLocks noChangeArrowheads="1"/>
        </xdr:cNvSpPr>
      </xdr:nvSpPr>
      <xdr:spPr bwMode="auto">
        <a:xfrm>
          <a:off x="14287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20</xdr:row>
      <xdr:rowOff>0</xdr:rowOff>
    </xdr:from>
    <xdr:to>
      <xdr:col>1</xdr:col>
      <xdr:colOff>0</xdr:colOff>
      <xdr:row>23</xdr:row>
      <xdr:rowOff>0</xdr:rowOff>
    </xdr:to>
    <xdr:sp macro="" textlink="">
      <xdr:nvSpPr>
        <xdr:cNvPr id="8" name="Text 1">
          <a:extLst>
            <a:ext uri="{FF2B5EF4-FFF2-40B4-BE49-F238E27FC236}">
              <a16:creationId xmlns:a16="http://schemas.microsoft.com/office/drawing/2014/main" id="{00000000-0008-0000-2A00-000008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20</xdr:row>
      <xdr:rowOff>0</xdr:rowOff>
    </xdr:from>
    <xdr:to>
      <xdr:col>6</xdr:col>
      <xdr:colOff>0</xdr:colOff>
      <xdr:row>22</xdr:row>
      <xdr:rowOff>0</xdr:rowOff>
    </xdr:to>
    <xdr:sp macro="" textlink="">
      <xdr:nvSpPr>
        <xdr:cNvPr id="9" name="Text 1">
          <a:extLst>
            <a:ext uri="{FF2B5EF4-FFF2-40B4-BE49-F238E27FC236}">
              <a16:creationId xmlns:a16="http://schemas.microsoft.com/office/drawing/2014/main" id="{00000000-0008-0000-2A00-000009000000}"/>
            </a:ext>
          </a:extLst>
        </xdr:cNvPr>
        <xdr:cNvSpPr txBox="1">
          <a:spLocks noChangeArrowheads="1"/>
        </xdr:cNvSpPr>
      </xdr:nvSpPr>
      <xdr:spPr bwMode="auto">
        <a:xfrm>
          <a:off x="428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20</xdr:row>
      <xdr:rowOff>0</xdr:rowOff>
    </xdr:from>
    <xdr:to>
      <xdr:col>2</xdr:col>
      <xdr:colOff>0</xdr:colOff>
      <xdr:row>22</xdr:row>
      <xdr:rowOff>0</xdr:rowOff>
    </xdr:to>
    <xdr:sp macro="" textlink="">
      <xdr:nvSpPr>
        <xdr:cNvPr id="10" name="Text 1">
          <a:extLst>
            <a:ext uri="{FF2B5EF4-FFF2-40B4-BE49-F238E27FC236}">
              <a16:creationId xmlns:a16="http://schemas.microsoft.com/office/drawing/2014/main" id="{00000000-0008-0000-2A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44780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B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B00-000004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xdr:row>
      <xdr:rowOff>0</xdr:rowOff>
    </xdr:from>
    <xdr:to>
      <xdr:col>2</xdr:col>
      <xdr:colOff>0</xdr:colOff>
      <xdr:row>4</xdr:row>
      <xdr:rowOff>0</xdr:rowOff>
    </xdr:to>
    <xdr:sp macro="" textlink="">
      <xdr:nvSpPr>
        <xdr:cNvPr id="5" name="Text 1">
          <a:extLst>
            <a:ext uri="{FF2B5EF4-FFF2-40B4-BE49-F238E27FC236}">
              <a16:creationId xmlns:a16="http://schemas.microsoft.com/office/drawing/2014/main" id="{00000000-0008-0000-2B00-000005000000}"/>
            </a:ext>
          </a:extLst>
        </xdr:cNvPr>
        <xdr:cNvSpPr txBox="1">
          <a:spLocks noChangeArrowheads="1"/>
        </xdr:cNvSpPr>
      </xdr:nvSpPr>
      <xdr:spPr bwMode="auto">
        <a:xfrm>
          <a:off x="590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2</xdr:row>
      <xdr:rowOff>0</xdr:rowOff>
    </xdr:from>
    <xdr:to>
      <xdr:col>9</xdr:col>
      <xdr:colOff>0</xdr:colOff>
      <xdr:row>4</xdr:row>
      <xdr:rowOff>0</xdr:rowOff>
    </xdr:to>
    <xdr:sp macro="" textlink="">
      <xdr:nvSpPr>
        <xdr:cNvPr id="6" name="Text 1">
          <a:extLst>
            <a:ext uri="{FF2B5EF4-FFF2-40B4-BE49-F238E27FC236}">
              <a16:creationId xmlns:a16="http://schemas.microsoft.com/office/drawing/2014/main" id="{00000000-0008-0000-2B00-000006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twoCellAnchor>
    <xdr:from>
      <xdr:col>2</xdr:col>
      <xdr:colOff>0</xdr:colOff>
      <xdr:row>29</xdr:row>
      <xdr:rowOff>0</xdr:rowOff>
    </xdr:from>
    <xdr:to>
      <xdr:col>3</xdr:col>
      <xdr:colOff>0</xdr:colOff>
      <xdr:row>31</xdr:row>
      <xdr:rowOff>0</xdr:rowOff>
    </xdr:to>
    <xdr:sp macro="" textlink="">
      <xdr:nvSpPr>
        <xdr:cNvPr id="7" name="Text 1">
          <a:extLst>
            <a:ext uri="{FF2B5EF4-FFF2-40B4-BE49-F238E27FC236}">
              <a16:creationId xmlns:a16="http://schemas.microsoft.com/office/drawing/2014/main" id="{00000000-0008-0000-2B00-000007000000}"/>
            </a:ext>
          </a:extLst>
        </xdr:cNvPr>
        <xdr:cNvSpPr txBox="1">
          <a:spLocks noChangeArrowheads="1"/>
        </xdr:cNvSpPr>
      </xdr:nvSpPr>
      <xdr:spPr bwMode="auto">
        <a:xfrm>
          <a:off x="1238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29</xdr:row>
      <xdr:rowOff>0</xdr:rowOff>
    </xdr:from>
    <xdr:to>
      <xdr:col>1</xdr:col>
      <xdr:colOff>0</xdr:colOff>
      <xdr:row>32</xdr:row>
      <xdr:rowOff>0</xdr:rowOff>
    </xdr:to>
    <xdr:sp macro="" textlink="">
      <xdr:nvSpPr>
        <xdr:cNvPr id="8" name="Text 1">
          <a:extLst>
            <a:ext uri="{FF2B5EF4-FFF2-40B4-BE49-F238E27FC236}">
              <a16:creationId xmlns:a16="http://schemas.microsoft.com/office/drawing/2014/main" id="{00000000-0008-0000-2B00-000008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29</xdr:row>
      <xdr:rowOff>0</xdr:rowOff>
    </xdr:from>
    <xdr:to>
      <xdr:col>6</xdr:col>
      <xdr:colOff>0</xdr:colOff>
      <xdr:row>31</xdr:row>
      <xdr:rowOff>0</xdr:rowOff>
    </xdr:to>
    <xdr:sp macro="" textlink="">
      <xdr:nvSpPr>
        <xdr:cNvPr id="9" name="Text 1">
          <a:extLst>
            <a:ext uri="{FF2B5EF4-FFF2-40B4-BE49-F238E27FC236}">
              <a16:creationId xmlns:a16="http://schemas.microsoft.com/office/drawing/2014/main" id="{00000000-0008-0000-2B00-000009000000}"/>
            </a:ext>
          </a:extLst>
        </xdr:cNvPr>
        <xdr:cNvSpPr txBox="1">
          <a:spLocks noChangeArrowheads="1"/>
        </xdr:cNvSpPr>
      </xdr:nvSpPr>
      <xdr:spPr bwMode="auto">
        <a:xfrm>
          <a:off x="3524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29</xdr:row>
      <xdr:rowOff>0</xdr:rowOff>
    </xdr:from>
    <xdr:to>
      <xdr:col>2</xdr:col>
      <xdr:colOff>0</xdr:colOff>
      <xdr:row>31</xdr:row>
      <xdr:rowOff>0</xdr:rowOff>
    </xdr:to>
    <xdr:sp macro="" textlink="">
      <xdr:nvSpPr>
        <xdr:cNvPr id="10" name="Text 1">
          <a:extLst>
            <a:ext uri="{FF2B5EF4-FFF2-40B4-BE49-F238E27FC236}">
              <a16:creationId xmlns:a16="http://schemas.microsoft.com/office/drawing/2014/main" id="{00000000-0008-0000-2B00-00000A000000}"/>
            </a:ext>
          </a:extLst>
        </xdr:cNvPr>
        <xdr:cNvSpPr txBox="1">
          <a:spLocks noChangeArrowheads="1"/>
        </xdr:cNvSpPr>
      </xdr:nvSpPr>
      <xdr:spPr bwMode="auto">
        <a:xfrm>
          <a:off x="476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8</xdr:col>
      <xdr:colOff>0</xdr:colOff>
      <xdr:row>29</xdr:row>
      <xdr:rowOff>0</xdr:rowOff>
    </xdr:from>
    <xdr:to>
      <xdr:col>9</xdr:col>
      <xdr:colOff>0</xdr:colOff>
      <xdr:row>31</xdr:row>
      <xdr:rowOff>0</xdr:rowOff>
    </xdr:to>
    <xdr:sp macro="" textlink="">
      <xdr:nvSpPr>
        <xdr:cNvPr id="11" name="Text 1">
          <a:extLst>
            <a:ext uri="{FF2B5EF4-FFF2-40B4-BE49-F238E27FC236}">
              <a16:creationId xmlns:a16="http://schemas.microsoft.com/office/drawing/2014/main" id="{00000000-0008-0000-2B00-00000B000000}"/>
            </a:ext>
          </a:extLst>
        </xdr:cNvPr>
        <xdr:cNvSpPr txBox="1">
          <a:spLocks noChangeArrowheads="1"/>
        </xdr:cNvSpPr>
      </xdr:nvSpPr>
      <xdr:spPr bwMode="auto">
        <a:xfrm>
          <a:off x="5810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11</xdr:row>
      <xdr:rowOff>0</xdr:rowOff>
    </xdr:to>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0" y="323850"/>
          <a:ext cx="438150" cy="178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Primärenergiebilanz</a:t>
          </a:r>
        </a:p>
      </xdr:txBody>
    </xdr:sp>
    <xdr:clientData/>
  </xdr:twoCellAnchor>
  <xdr:twoCellAnchor>
    <xdr:from>
      <xdr:col>0</xdr:col>
      <xdr:colOff>0</xdr:colOff>
      <xdr:row>11</xdr:row>
      <xdr:rowOff>0</xdr:rowOff>
    </xdr:from>
    <xdr:to>
      <xdr:col>1</xdr:col>
      <xdr:colOff>0</xdr:colOff>
      <xdr:row>23</xdr:row>
      <xdr:rowOff>0</xdr:rowOff>
    </xdr:to>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0" y="2105025"/>
          <a:ext cx="438150" cy="259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Umwandlungsbilanz</a:t>
          </a:r>
        </a:p>
      </xdr:txBody>
    </xdr:sp>
    <xdr:clientData/>
  </xdr:twoCellAnchor>
  <xdr:twoCellAnchor>
    <xdr:from>
      <xdr:col>0</xdr:col>
      <xdr:colOff>0</xdr:colOff>
      <xdr:row>23</xdr:row>
      <xdr:rowOff>0</xdr:rowOff>
    </xdr:from>
    <xdr:to>
      <xdr:col>1</xdr:col>
      <xdr:colOff>0</xdr:colOff>
      <xdr:row>29</xdr:row>
      <xdr:rowOff>0</xdr:rowOff>
    </xdr:to>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0" y="4695825"/>
          <a:ext cx="438150"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Endenergiebilanz</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7</xdr:row>
      <xdr:rowOff>0</xdr:rowOff>
    </xdr:to>
    <xdr:sp macro="" textlink="">
      <xdr:nvSpPr>
        <xdr:cNvPr id="2" name="Line 10">
          <a:extLst>
            <a:ext uri="{FF2B5EF4-FFF2-40B4-BE49-F238E27FC236}">
              <a16:creationId xmlns:a16="http://schemas.microsoft.com/office/drawing/2014/main" id="{00000000-0008-0000-2E00-000002000000}"/>
            </a:ext>
          </a:extLst>
        </xdr:cNvPr>
        <xdr:cNvSpPr>
          <a:spLocks noChangeShapeType="1"/>
        </xdr:cNvSpPr>
      </xdr:nvSpPr>
      <xdr:spPr bwMode="auto">
        <a:xfrm flipH="1">
          <a:off x="6096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xdr:row>
      <xdr:rowOff>0</xdr:rowOff>
    </xdr:from>
    <xdr:to>
      <xdr:col>13</xdr:col>
      <xdr:colOff>0</xdr:colOff>
      <xdr:row>7</xdr:row>
      <xdr:rowOff>0</xdr:rowOff>
    </xdr:to>
    <xdr:sp macro="" textlink="">
      <xdr:nvSpPr>
        <xdr:cNvPr id="3" name="Line 11">
          <a:extLst>
            <a:ext uri="{FF2B5EF4-FFF2-40B4-BE49-F238E27FC236}">
              <a16:creationId xmlns:a16="http://schemas.microsoft.com/office/drawing/2014/main" id="{00000000-0008-0000-2E00-000003000000}"/>
            </a:ext>
          </a:extLst>
        </xdr:cNvPr>
        <xdr:cNvSpPr>
          <a:spLocks noChangeShapeType="1"/>
        </xdr:cNvSpPr>
      </xdr:nvSpPr>
      <xdr:spPr bwMode="auto">
        <a:xfrm>
          <a:off x="914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5</xdr:row>
      <xdr:rowOff>0</xdr:rowOff>
    </xdr:from>
    <xdr:to>
      <xdr:col>15</xdr:col>
      <xdr:colOff>0</xdr:colOff>
      <xdr:row>7</xdr:row>
      <xdr:rowOff>0</xdr:rowOff>
    </xdr:to>
    <xdr:sp macro="" textlink="">
      <xdr:nvSpPr>
        <xdr:cNvPr id="4" name="Line 12">
          <a:extLst>
            <a:ext uri="{FF2B5EF4-FFF2-40B4-BE49-F238E27FC236}">
              <a16:creationId xmlns:a16="http://schemas.microsoft.com/office/drawing/2014/main" id="{00000000-0008-0000-2E00-000004000000}"/>
            </a:ext>
          </a:extLst>
        </xdr:cNvPr>
        <xdr:cNvSpPr>
          <a:spLocks noChangeShapeType="1"/>
        </xdr:cNvSpPr>
      </xdr:nvSpPr>
      <xdr:spPr bwMode="auto">
        <a:xfrm flipH="1">
          <a:off x="10668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6</xdr:col>
      <xdr:colOff>0</xdr:colOff>
      <xdr:row>32</xdr:row>
      <xdr:rowOff>0</xdr:rowOff>
    </xdr:to>
    <xdr:sp macro="" textlink="">
      <xdr:nvSpPr>
        <xdr:cNvPr id="5" name="Line 13">
          <a:extLst>
            <a:ext uri="{FF2B5EF4-FFF2-40B4-BE49-F238E27FC236}">
              <a16:creationId xmlns:a16="http://schemas.microsoft.com/office/drawing/2014/main" id="{00000000-0008-0000-2E00-000005000000}"/>
            </a:ext>
          </a:extLst>
        </xdr:cNvPr>
        <xdr:cNvSpPr>
          <a:spLocks noChangeShapeType="1"/>
        </xdr:cNvSpPr>
      </xdr:nvSpPr>
      <xdr:spPr bwMode="auto">
        <a:xfrm flipH="1">
          <a:off x="4572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xdr:row>
      <xdr:rowOff>0</xdr:rowOff>
    </xdr:from>
    <xdr:to>
      <xdr:col>7</xdr:col>
      <xdr:colOff>0</xdr:colOff>
      <xdr:row>12</xdr:row>
      <xdr:rowOff>0</xdr:rowOff>
    </xdr:to>
    <xdr:sp macro="" textlink="">
      <xdr:nvSpPr>
        <xdr:cNvPr id="6" name="Line 14">
          <a:extLst>
            <a:ext uri="{FF2B5EF4-FFF2-40B4-BE49-F238E27FC236}">
              <a16:creationId xmlns:a16="http://schemas.microsoft.com/office/drawing/2014/main" id="{00000000-0008-0000-2E00-000006000000}"/>
            </a:ext>
          </a:extLst>
        </xdr:cNvPr>
        <xdr:cNvSpPr>
          <a:spLocks noChangeShapeType="1"/>
        </xdr:cNvSpPr>
      </xdr:nvSpPr>
      <xdr:spPr bwMode="auto">
        <a:xfrm>
          <a:off x="4572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7</xdr:col>
      <xdr:colOff>0</xdr:colOff>
      <xdr:row>16</xdr:row>
      <xdr:rowOff>0</xdr:rowOff>
    </xdr:to>
    <xdr:sp macro="" textlink="">
      <xdr:nvSpPr>
        <xdr:cNvPr id="7" name="Line 15">
          <a:extLst>
            <a:ext uri="{FF2B5EF4-FFF2-40B4-BE49-F238E27FC236}">
              <a16:creationId xmlns:a16="http://schemas.microsoft.com/office/drawing/2014/main" id="{00000000-0008-0000-2E00-000007000000}"/>
            </a:ext>
          </a:extLst>
        </xdr:cNvPr>
        <xdr:cNvSpPr>
          <a:spLocks noChangeShapeType="1"/>
        </xdr:cNvSpPr>
      </xdr:nvSpPr>
      <xdr:spPr bwMode="auto">
        <a:xfrm>
          <a:off x="4572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20</xdr:row>
      <xdr:rowOff>0</xdr:rowOff>
    </xdr:from>
    <xdr:to>
      <xdr:col>7</xdr:col>
      <xdr:colOff>0</xdr:colOff>
      <xdr:row>20</xdr:row>
      <xdr:rowOff>0</xdr:rowOff>
    </xdr:to>
    <xdr:sp macro="" textlink="">
      <xdr:nvSpPr>
        <xdr:cNvPr id="8" name="Line 16">
          <a:extLst>
            <a:ext uri="{FF2B5EF4-FFF2-40B4-BE49-F238E27FC236}">
              <a16:creationId xmlns:a16="http://schemas.microsoft.com/office/drawing/2014/main" id="{00000000-0008-0000-2E00-000008000000}"/>
            </a:ext>
          </a:extLst>
        </xdr:cNvPr>
        <xdr:cNvSpPr>
          <a:spLocks noChangeShapeType="1"/>
        </xdr:cNvSpPr>
      </xdr:nvSpPr>
      <xdr:spPr bwMode="auto">
        <a:xfrm>
          <a:off x="3200400" y="420052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28</xdr:row>
      <xdr:rowOff>0</xdr:rowOff>
    </xdr:from>
    <xdr:to>
      <xdr:col>7</xdr:col>
      <xdr:colOff>0</xdr:colOff>
      <xdr:row>28</xdr:row>
      <xdr:rowOff>0</xdr:rowOff>
    </xdr:to>
    <xdr:sp macro="" textlink="">
      <xdr:nvSpPr>
        <xdr:cNvPr id="9" name="Line 17">
          <a:extLst>
            <a:ext uri="{FF2B5EF4-FFF2-40B4-BE49-F238E27FC236}">
              <a16:creationId xmlns:a16="http://schemas.microsoft.com/office/drawing/2014/main" id="{00000000-0008-0000-2E00-000009000000}"/>
            </a:ext>
          </a:extLst>
        </xdr:cNvPr>
        <xdr:cNvSpPr>
          <a:spLocks noChangeShapeType="1"/>
        </xdr:cNvSpPr>
      </xdr:nvSpPr>
      <xdr:spPr bwMode="auto">
        <a:xfrm>
          <a:off x="4572000" y="51816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12</xdr:row>
      <xdr:rowOff>0</xdr:rowOff>
    </xdr:from>
    <xdr:to>
      <xdr:col>3</xdr:col>
      <xdr:colOff>0</xdr:colOff>
      <xdr:row>12</xdr:row>
      <xdr:rowOff>0</xdr:rowOff>
    </xdr:to>
    <xdr:sp macro="" textlink="">
      <xdr:nvSpPr>
        <xdr:cNvPr id="10" name="Line 19">
          <a:extLst>
            <a:ext uri="{FF2B5EF4-FFF2-40B4-BE49-F238E27FC236}">
              <a16:creationId xmlns:a16="http://schemas.microsoft.com/office/drawing/2014/main" id="{00000000-0008-0000-2E00-00000A000000}"/>
            </a:ext>
          </a:extLst>
        </xdr:cNvPr>
        <xdr:cNvSpPr>
          <a:spLocks noChangeShapeType="1"/>
        </xdr:cNvSpPr>
      </xdr:nvSpPr>
      <xdr:spPr bwMode="auto">
        <a:xfrm flipH="1" flipV="1">
          <a:off x="1524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32</xdr:row>
      <xdr:rowOff>0</xdr:rowOff>
    </xdr:from>
    <xdr:to>
      <xdr:col>7</xdr:col>
      <xdr:colOff>0</xdr:colOff>
      <xdr:row>32</xdr:row>
      <xdr:rowOff>0</xdr:rowOff>
    </xdr:to>
    <xdr:sp macro="" textlink="">
      <xdr:nvSpPr>
        <xdr:cNvPr id="11" name="Line 21">
          <a:extLst>
            <a:ext uri="{FF2B5EF4-FFF2-40B4-BE49-F238E27FC236}">
              <a16:creationId xmlns:a16="http://schemas.microsoft.com/office/drawing/2014/main" id="{00000000-0008-0000-2E00-00000B000000}"/>
            </a:ext>
          </a:extLst>
        </xdr:cNvPr>
        <xdr:cNvSpPr>
          <a:spLocks noChangeShapeType="1"/>
        </xdr:cNvSpPr>
      </xdr:nvSpPr>
      <xdr:spPr bwMode="auto">
        <a:xfrm>
          <a:off x="4572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15</xdr:col>
      <xdr:colOff>0</xdr:colOff>
      <xdr:row>8</xdr:row>
      <xdr:rowOff>9525</xdr:rowOff>
    </xdr:from>
    <xdr:to>
      <xdr:col>15</xdr:col>
      <xdr:colOff>0</xdr:colOff>
      <xdr:row>32</xdr:row>
      <xdr:rowOff>0</xdr:rowOff>
    </xdr:to>
    <xdr:sp macro="" textlink="">
      <xdr:nvSpPr>
        <xdr:cNvPr id="12" name="Line 22">
          <a:extLst>
            <a:ext uri="{FF2B5EF4-FFF2-40B4-BE49-F238E27FC236}">
              <a16:creationId xmlns:a16="http://schemas.microsoft.com/office/drawing/2014/main" id="{00000000-0008-0000-2E00-00000C000000}"/>
            </a:ext>
          </a:extLst>
        </xdr:cNvPr>
        <xdr:cNvSpPr>
          <a:spLocks noChangeShapeType="1"/>
        </xdr:cNvSpPr>
      </xdr:nvSpPr>
      <xdr:spPr bwMode="auto">
        <a:xfrm flipH="1">
          <a:off x="11430000" y="2276475"/>
          <a:ext cx="0" cy="3714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8</xdr:row>
      <xdr:rowOff>0</xdr:rowOff>
    </xdr:from>
    <xdr:to>
      <xdr:col>15</xdr:col>
      <xdr:colOff>0</xdr:colOff>
      <xdr:row>8</xdr:row>
      <xdr:rowOff>0</xdr:rowOff>
    </xdr:to>
    <xdr:sp macro="" textlink="">
      <xdr:nvSpPr>
        <xdr:cNvPr id="13" name="Line 23">
          <a:extLst>
            <a:ext uri="{FF2B5EF4-FFF2-40B4-BE49-F238E27FC236}">
              <a16:creationId xmlns:a16="http://schemas.microsoft.com/office/drawing/2014/main" id="{00000000-0008-0000-2E00-00000D000000}"/>
            </a:ext>
          </a:extLst>
        </xdr:cNvPr>
        <xdr:cNvSpPr>
          <a:spLocks noChangeShapeType="1"/>
        </xdr:cNvSpPr>
      </xdr:nvSpPr>
      <xdr:spPr bwMode="auto">
        <a:xfrm>
          <a:off x="10668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12</xdr:row>
      <xdr:rowOff>0</xdr:rowOff>
    </xdr:from>
    <xdr:to>
      <xdr:col>15</xdr:col>
      <xdr:colOff>0</xdr:colOff>
      <xdr:row>12</xdr:row>
      <xdr:rowOff>0</xdr:rowOff>
    </xdr:to>
    <xdr:sp macro="" textlink="">
      <xdr:nvSpPr>
        <xdr:cNvPr id="14" name="Line 24">
          <a:extLst>
            <a:ext uri="{FF2B5EF4-FFF2-40B4-BE49-F238E27FC236}">
              <a16:creationId xmlns:a16="http://schemas.microsoft.com/office/drawing/2014/main" id="{00000000-0008-0000-2E00-00000E000000}"/>
            </a:ext>
          </a:extLst>
        </xdr:cNvPr>
        <xdr:cNvSpPr>
          <a:spLocks noChangeShapeType="1"/>
        </xdr:cNvSpPr>
      </xdr:nvSpPr>
      <xdr:spPr bwMode="auto">
        <a:xfrm flipH="1">
          <a:off x="10668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15</xdr:col>
      <xdr:colOff>0</xdr:colOff>
      <xdr:row>16</xdr:row>
      <xdr:rowOff>0</xdr:rowOff>
    </xdr:to>
    <xdr:sp macro="" textlink="">
      <xdr:nvSpPr>
        <xdr:cNvPr id="15" name="Line 25">
          <a:extLst>
            <a:ext uri="{FF2B5EF4-FFF2-40B4-BE49-F238E27FC236}">
              <a16:creationId xmlns:a16="http://schemas.microsoft.com/office/drawing/2014/main" id="{00000000-0008-0000-2E00-00000F000000}"/>
            </a:ext>
          </a:extLst>
        </xdr:cNvPr>
        <xdr:cNvSpPr>
          <a:spLocks noChangeShapeType="1"/>
        </xdr:cNvSpPr>
      </xdr:nvSpPr>
      <xdr:spPr bwMode="auto">
        <a:xfrm flipH="1">
          <a:off x="10668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15</xdr:col>
      <xdr:colOff>0</xdr:colOff>
      <xdr:row>32</xdr:row>
      <xdr:rowOff>0</xdr:rowOff>
    </xdr:to>
    <xdr:sp macro="" textlink="">
      <xdr:nvSpPr>
        <xdr:cNvPr id="16" name="Line 28">
          <a:extLst>
            <a:ext uri="{FF2B5EF4-FFF2-40B4-BE49-F238E27FC236}">
              <a16:creationId xmlns:a16="http://schemas.microsoft.com/office/drawing/2014/main" id="{00000000-0008-0000-2E00-000010000000}"/>
            </a:ext>
          </a:extLst>
        </xdr:cNvPr>
        <xdr:cNvSpPr>
          <a:spLocks noChangeShapeType="1"/>
        </xdr:cNvSpPr>
      </xdr:nvSpPr>
      <xdr:spPr bwMode="auto">
        <a:xfrm flipH="1" flipV="1">
          <a:off x="10668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14</xdr:col>
      <xdr:colOff>0</xdr:colOff>
      <xdr:row>60</xdr:row>
      <xdr:rowOff>0</xdr:rowOff>
    </xdr:to>
    <xdr:sp macro="" textlink="">
      <xdr:nvSpPr>
        <xdr:cNvPr id="17" name="Line 29">
          <a:extLst>
            <a:ext uri="{FF2B5EF4-FFF2-40B4-BE49-F238E27FC236}">
              <a16:creationId xmlns:a16="http://schemas.microsoft.com/office/drawing/2014/main" id="{00000000-0008-0000-2E00-000011000000}"/>
            </a:ext>
          </a:extLst>
        </xdr:cNvPr>
        <xdr:cNvSpPr>
          <a:spLocks noChangeShapeType="1"/>
        </xdr:cNvSpPr>
      </xdr:nvSpPr>
      <xdr:spPr bwMode="auto">
        <a:xfrm>
          <a:off x="7467600" y="6400800"/>
          <a:ext cx="0" cy="5800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36</xdr:row>
      <xdr:rowOff>0</xdr:rowOff>
    </xdr:from>
    <xdr:to>
      <xdr:col>14</xdr:col>
      <xdr:colOff>0</xdr:colOff>
      <xdr:row>36</xdr:row>
      <xdr:rowOff>0</xdr:rowOff>
    </xdr:to>
    <xdr:sp macro="" textlink="">
      <xdr:nvSpPr>
        <xdr:cNvPr id="18" name="Line 30">
          <a:extLst>
            <a:ext uri="{FF2B5EF4-FFF2-40B4-BE49-F238E27FC236}">
              <a16:creationId xmlns:a16="http://schemas.microsoft.com/office/drawing/2014/main" id="{00000000-0008-0000-2E00-000012000000}"/>
            </a:ext>
          </a:extLst>
        </xdr:cNvPr>
        <xdr:cNvSpPr>
          <a:spLocks noChangeShapeType="1"/>
        </xdr:cNvSpPr>
      </xdr:nvSpPr>
      <xdr:spPr bwMode="auto">
        <a:xfrm flipH="1">
          <a:off x="9144000" y="68008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0</xdr:rowOff>
    </xdr:from>
    <xdr:to>
      <xdr:col>14</xdr:col>
      <xdr:colOff>0</xdr:colOff>
      <xdr:row>38</xdr:row>
      <xdr:rowOff>0</xdr:rowOff>
    </xdr:to>
    <xdr:sp macro="" textlink="">
      <xdr:nvSpPr>
        <xdr:cNvPr id="19" name="Line 31">
          <a:extLst>
            <a:ext uri="{FF2B5EF4-FFF2-40B4-BE49-F238E27FC236}">
              <a16:creationId xmlns:a16="http://schemas.microsoft.com/office/drawing/2014/main" id="{00000000-0008-0000-2E00-000013000000}"/>
            </a:ext>
          </a:extLst>
        </xdr:cNvPr>
        <xdr:cNvSpPr>
          <a:spLocks noChangeShapeType="1"/>
        </xdr:cNvSpPr>
      </xdr:nvSpPr>
      <xdr:spPr bwMode="auto">
        <a:xfrm flipH="1">
          <a:off x="9144000" y="71247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40</xdr:row>
      <xdr:rowOff>0</xdr:rowOff>
    </xdr:from>
    <xdr:to>
      <xdr:col>14</xdr:col>
      <xdr:colOff>0</xdr:colOff>
      <xdr:row>40</xdr:row>
      <xdr:rowOff>0</xdr:rowOff>
    </xdr:to>
    <xdr:sp macro="" textlink="">
      <xdr:nvSpPr>
        <xdr:cNvPr id="20" name="Line 32">
          <a:extLst>
            <a:ext uri="{FF2B5EF4-FFF2-40B4-BE49-F238E27FC236}">
              <a16:creationId xmlns:a16="http://schemas.microsoft.com/office/drawing/2014/main" id="{00000000-0008-0000-2E00-000014000000}"/>
            </a:ext>
          </a:extLst>
        </xdr:cNvPr>
        <xdr:cNvSpPr>
          <a:spLocks noChangeShapeType="1"/>
        </xdr:cNvSpPr>
      </xdr:nvSpPr>
      <xdr:spPr bwMode="auto">
        <a:xfrm flipH="1">
          <a:off x="9144000" y="74485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14</xdr:col>
      <xdr:colOff>0</xdr:colOff>
      <xdr:row>42</xdr:row>
      <xdr:rowOff>0</xdr:rowOff>
    </xdr:to>
    <xdr:sp macro="" textlink="">
      <xdr:nvSpPr>
        <xdr:cNvPr id="21" name="Line 33">
          <a:extLst>
            <a:ext uri="{FF2B5EF4-FFF2-40B4-BE49-F238E27FC236}">
              <a16:creationId xmlns:a16="http://schemas.microsoft.com/office/drawing/2014/main" id="{00000000-0008-0000-2E00-000015000000}"/>
            </a:ext>
          </a:extLst>
        </xdr:cNvPr>
        <xdr:cNvSpPr>
          <a:spLocks noChangeShapeType="1"/>
        </xdr:cNvSpPr>
      </xdr:nvSpPr>
      <xdr:spPr bwMode="auto">
        <a:xfrm flipH="1">
          <a:off x="9144000" y="77724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44</xdr:row>
      <xdr:rowOff>0</xdr:rowOff>
    </xdr:from>
    <xdr:to>
      <xdr:col>14</xdr:col>
      <xdr:colOff>0</xdr:colOff>
      <xdr:row>44</xdr:row>
      <xdr:rowOff>0</xdr:rowOff>
    </xdr:to>
    <xdr:sp macro="" textlink="">
      <xdr:nvSpPr>
        <xdr:cNvPr id="22" name="Line 34">
          <a:extLst>
            <a:ext uri="{FF2B5EF4-FFF2-40B4-BE49-F238E27FC236}">
              <a16:creationId xmlns:a16="http://schemas.microsoft.com/office/drawing/2014/main" id="{00000000-0008-0000-2E00-000016000000}"/>
            </a:ext>
          </a:extLst>
        </xdr:cNvPr>
        <xdr:cNvSpPr>
          <a:spLocks noChangeShapeType="1"/>
        </xdr:cNvSpPr>
      </xdr:nvSpPr>
      <xdr:spPr bwMode="auto">
        <a:xfrm flipH="1">
          <a:off x="9144000" y="80962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46</xdr:row>
      <xdr:rowOff>0</xdr:rowOff>
    </xdr:from>
    <xdr:to>
      <xdr:col>14</xdr:col>
      <xdr:colOff>0</xdr:colOff>
      <xdr:row>46</xdr:row>
      <xdr:rowOff>0</xdr:rowOff>
    </xdr:to>
    <xdr:sp macro="" textlink="">
      <xdr:nvSpPr>
        <xdr:cNvPr id="23" name="Line 35">
          <a:extLst>
            <a:ext uri="{FF2B5EF4-FFF2-40B4-BE49-F238E27FC236}">
              <a16:creationId xmlns:a16="http://schemas.microsoft.com/office/drawing/2014/main" id="{00000000-0008-0000-2E00-000017000000}"/>
            </a:ext>
          </a:extLst>
        </xdr:cNvPr>
        <xdr:cNvSpPr>
          <a:spLocks noChangeShapeType="1"/>
        </xdr:cNvSpPr>
      </xdr:nvSpPr>
      <xdr:spPr bwMode="auto">
        <a:xfrm flipH="1">
          <a:off x="9144000" y="84201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48</xdr:row>
      <xdr:rowOff>0</xdr:rowOff>
    </xdr:from>
    <xdr:to>
      <xdr:col>14</xdr:col>
      <xdr:colOff>0</xdr:colOff>
      <xdr:row>48</xdr:row>
      <xdr:rowOff>0</xdr:rowOff>
    </xdr:to>
    <xdr:sp macro="" textlink="">
      <xdr:nvSpPr>
        <xdr:cNvPr id="24" name="Line 37">
          <a:extLst>
            <a:ext uri="{FF2B5EF4-FFF2-40B4-BE49-F238E27FC236}">
              <a16:creationId xmlns:a16="http://schemas.microsoft.com/office/drawing/2014/main" id="{00000000-0008-0000-2E00-000018000000}"/>
            </a:ext>
          </a:extLst>
        </xdr:cNvPr>
        <xdr:cNvSpPr>
          <a:spLocks noChangeShapeType="1"/>
        </xdr:cNvSpPr>
      </xdr:nvSpPr>
      <xdr:spPr bwMode="auto">
        <a:xfrm flipH="1">
          <a:off x="9144000" y="87439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50</xdr:row>
      <xdr:rowOff>0</xdr:rowOff>
    </xdr:from>
    <xdr:to>
      <xdr:col>14</xdr:col>
      <xdr:colOff>0</xdr:colOff>
      <xdr:row>50</xdr:row>
      <xdr:rowOff>0</xdr:rowOff>
    </xdr:to>
    <xdr:sp macro="" textlink="">
      <xdr:nvSpPr>
        <xdr:cNvPr id="25" name="Line 38">
          <a:extLst>
            <a:ext uri="{FF2B5EF4-FFF2-40B4-BE49-F238E27FC236}">
              <a16:creationId xmlns:a16="http://schemas.microsoft.com/office/drawing/2014/main" id="{00000000-0008-0000-2E00-000019000000}"/>
            </a:ext>
          </a:extLst>
        </xdr:cNvPr>
        <xdr:cNvSpPr>
          <a:spLocks noChangeShapeType="1"/>
        </xdr:cNvSpPr>
      </xdr:nvSpPr>
      <xdr:spPr bwMode="auto">
        <a:xfrm flipH="1" flipV="1">
          <a:off x="9144000" y="90678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52</xdr:row>
      <xdr:rowOff>0</xdr:rowOff>
    </xdr:from>
    <xdr:to>
      <xdr:col>14</xdr:col>
      <xdr:colOff>0</xdr:colOff>
      <xdr:row>52</xdr:row>
      <xdr:rowOff>0</xdr:rowOff>
    </xdr:to>
    <xdr:sp macro="" textlink="">
      <xdr:nvSpPr>
        <xdr:cNvPr id="26" name="Line 39">
          <a:extLst>
            <a:ext uri="{FF2B5EF4-FFF2-40B4-BE49-F238E27FC236}">
              <a16:creationId xmlns:a16="http://schemas.microsoft.com/office/drawing/2014/main" id="{00000000-0008-0000-2E00-00001A000000}"/>
            </a:ext>
          </a:extLst>
        </xdr:cNvPr>
        <xdr:cNvSpPr>
          <a:spLocks noChangeShapeType="1"/>
        </xdr:cNvSpPr>
      </xdr:nvSpPr>
      <xdr:spPr bwMode="auto">
        <a:xfrm flipH="1">
          <a:off x="9144000" y="93916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54</xdr:row>
      <xdr:rowOff>0</xdr:rowOff>
    </xdr:from>
    <xdr:to>
      <xdr:col>14</xdr:col>
      <xdr:colOff>0</xdr:colOff>
      <xdr:row>54</xdr:row>
      <xdr:rowOff>0</xdr:rowOff>
    </xdr:to>
    <xdr:sp macro="" textlink="">
      <xdr:nvSpPr>
        <xdr:cNvPr id="27" name="Line 40">
          <a:extLst>
            <a:ext uri="{FF2B5EF4-FFF2-40B4-BE49-F238E27FC236}">
              <a16:creationId xmlns:a16="http://schemas.microsoft.com/office/drawing/2014/main" id="{00000000-0008-0000-2E00-00001B000000}"/>
            </a:ext>
          </a:extLst>
        </xdr:cNvPr>
        <xdr:cNvSpPr>
          <a:spLocks noChangeShapeType="1"/>
        </xdr:cNvSpPr>
      </xdr:nvSpPr>
      <xdr:spPr bwMode="auto">
        <a:xfrm flipH="1" flipV="1">
          <a:off x="9144000" y="97155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56</xdr:row>
      <xdr:rowOff>0</xdr:rowOff>
    </xdr:from>
    <xdr:to>
      <xdr:col>14</xdr:col>
      <xdr:colOff>0</xdr:colOff>
      <xdr:row>56</xdr:row>
      <xdr:rowOff>0</xdr:rowOff>
    </xdr:to>
    <xdr:sp macro="" textlink="">
      <xdr:nvSpPr>
        <xdr:cNvPr id="28" name="Line 41">
          <a:extLst>
            <a:ext uri="{FF2B5EF4-FFF2-40B4-BE49-F238E27FC236}">
              <a16:creationId xmlns:a16="http://schemas.microsoft.com/office/drawing/2014/main" id="{00000000-0008-0000-2E00-00001C000000}"/>
            </a:ext>
          </a:extLst>
        </xdr:cNvPr>
        <xdr:cNvSpPr>
          <a:spLocks noChangeShapeType="1"/>
        </xdr:cNvSpPr>
      </xdr:nvSpPr>
      <xdr:spPr bwMode="auto">
        <a:xfrm flipH="1">
          <a:off x="9144000" y="100393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58</xdr:row>
      <xdr:rowOff>0</xdr:rowOff>
    </xdr:from>
    <xdr:to>
      <xdr:col>14</xdr:col>
      <xdr:colOff>0</xdr:colOff>
      <xdr:row>58</xdr:row>
      <xdr:rowOff>0</xdr:rowOff>
    </xdr:to>
    <xdr:sp macro="" textlink="">
      <xdr:nvSpPr>
        <xdr:cNvPr id="29" name="Line 42">
          <a:extLst>
            <a:ext uri="{FF2B5EF4-FFF2-40B4-BE49-F238E27FC236}">
              <a16:creationId xmlns:a16="http://schemas.microsoft.com/office/drawing/2014/main" id="{00000000-0008-0000-2E00-00001D000000}"/>
            </a:ext>
          </a:extLst>
        </xdr:cNvPr>
        <xdr:cNvSpPr>
          <a:spLocks noChangeShapeType="1"/>
        </xdr:cNvSpPr>
      </xdr:nvSpPr>
      <xdr:spPr bwMode="auto">
        <a:xfrm flipH="1" flipV="1">
          <a:off x="9144000" y="103632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59</xdr:row>
      <xdr:rowOff>190500</xdr:rowOff>
    </xdr:from>
    <xdr:to>
      <xdr:col>14</xdr:col>
      <xdr:colOff>0</xdr:colOff>
      <xdr:row>59</xdr:row>
      <xdr:rowOff>190500</xdr:rowOff>
    </xdr:to>
    <xdr:sp macro="" textlink="">
      <xdr:nvSpPr>
        <xdr:cNvPr id="30" name="Line 43">
          <a:extLst>
            <a:ext uri="{FF2B5EF4-FFF2-40B4-BE49-F238E27FC236}">
              <a16:creationId xmlns:a16="http://schemas.microsoft.com/office/drawing/2014/main" id="{00000000-0008-0000-2E00-00001E000000}"/>
            </a:ext>
          </a:extLst>
        </xdr:cNvPr>
        <xdr:cNvSpPr>
          <a:spLocks noChangeShapeType="1"/>
        </xdr:cNvSpPr>
      </xdr:nvSpPr>
      <xdr:spPr bwMode="auto">
        <a:xfrm flipH="1">
          <a:off x="7315200" y="12192000"/>
          <a:ext cx="1219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xdr:row>
      <xdr:rowOff>0</xdr:rowOff>
    </xdr:from>
    <xdr:to>
      <xdr:col>3</xdr:col>
      <xdr:colOff>0</xdr:colOff>
      <xdr:row>33</xdr:row>
      <xdr:rowOff>0</xdr:rowOff>
    </xdr:to>
    <xdr:sp macro="" textlink="">
      <xdr:nvSpPr>
        <xdr:cNvPr id="31" name="Line 44">
          <a:extLst>
            <a:ext uri="{FF2B5EF4-FFF2-40B4-BE49-F238E27FC236}">
              <a16:creationId xmlns:a16="http://schemas.microsoft.com/office/drawing/2014/main" id="{00000000-0008-0000-2E00-00001F000000}"/>
            </a:ext>
          </a:extLst>
        </xdr:cNvPr>
        <xdr:cNvSpPr>
          <a:spLocks noChangeShapeType="1"/>
        </xdr:cNvSpPr>
      </xdr:nvSpPr>
      <xdr:spPr bwMode="auto">
        <a:xfrm flipV="1">
          <a:off x="152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7</xdr:col>
      <xdr:colOff>0</xdr:colOff>
      <xdr:row>33</xdr:row>
      <xdr:rowOff>0</xdr:rowOff>
    </xdr:to>
    <xdr:sp macro="" textlink="">
      <xdr:nvSpPr>
        <xdr:cNvPr id="32" name="Line 45">
          <a:extLst>
            <a:ext uri="{FF2B5EF4-FFF2-40B4-BE49-F238E27FC236}">
              <a16:creationId xmlns:a16="http://schemas.microsoft.com/office/drawing/2014/main" id="{00000000-0008-0000-2E00-000020000000}"/>
            </a:ext>
          </a:extLst>
        </xdr:cNvPr>
        <xdr:cNvSpPr>
          <a:spLocks noChangeShapeType="1"/>
        </xdr:cNvSpPr>
      </xdr:nvSpPr>
      <xdr:spPr bwMode="auto">
        <a:xfrm flipH="1">
          <a:off x="2286000" y="6315075"/>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33</xdr:row>
      <xdr:rowOff>0</xdr:rowOff>
    </xdr:to>
    <xdr:sp macro="" textlink="">
      <xdr:nvSpPr>
        <xdr:cNvPr id="33" name="Line 46">
          <a:extLst>
            <a:ext uri="{FF2B5EF4-FFF2-40B4-BE49-F238E27FC236}">
              <a16:creationId xmlns:a16="http://schemas.microsoft.com/office/drawing/2014/main" id="{00000000-0008-0000-2E00-000021000000}"/>
            </a:ext>
          </a:extLst>
        </xdr:cNvPr>
        <xdr:cNvSpPr>
          <a:spLocks noChangeShapeType="1"/>
        </xdr:cNvSpPr>
      </xdr:nvSpPr>
      <xdr:spPr bwMode="auto">
        <a:xfrm>
          <a:off x="533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3</xdr:col>
      <xdr:colOff>0</xdr:colOff>
      <xdr:row>40</xdr:row>
      <xdr:rowOff>9525</xdr:rowOff>
    </xdr:to>
    <xdr:sp macro="" textlink="">
      <xdr:nvSpPr>
        <xdr:cNvPr id="34" name="Line 47">
          <a:extLst>
            <a:ext uri="{FF2B5EF4-FFF2-40B4-BE49-F238E27FC236}">
              <a16:creationId xmlns:a16="http://schemas.microsoft.com/office/drawing/2014/main" id="{00000000-0008-0000-2E00-000022000000}"/>
            </a:ext>
          </a:extLst>
        </xdr:cNvPr>
        <xdr:cNvSpPr>
          <a:spLocks noChangeShapeType="1"/>
        </xdr:cNvSpPr>
      </xdr:nvSpPr>
      <xdr:spPr bwMode="auto">
        <a:xfrm>
          <a:off x="2286000" y="6315075"/>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36</xdr:row>
      <xdr:rowOff>0</xdr:rowOff>
    </xdr:from>
    <xdr:to>
      <xdr:col>4</xdr:col>
      <xdr:colOff>0</xdr:colOff>
      <xdr:row>36</xdr:row>
      <xdr:rowOff>0</xdr:rowOff>
    </xdr:to>
    <xdr:sp macro="" textlink="">
      <xdr:nvSpPr>
        <xdr:cNvPr id="35" name="Line 48">
          <a:extLst>
            <a:ext uri="{FF2B5EF4-FFF2-40B4-BE49-F238E27FC236}">
              <a16:creationId xmlns:a16="http://schemas.microsoft.com/office/drawing/2014/main" id="{00000000-0008-0000-2E00-000023000000}"/>
            </a:ext>
          </a:extLst>
        </xdr:cNvPr>
        <xdr:cNvSpPr>
          <a:spLocks noChangeShapeType="1"/>
        </xdr:cNvSpPr>
      </xdr:nvSpPr>
      <xdr:spPr bwMode="auto">
        <a:xfrm flipV="1">
          <a:off x="228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38</xdr:row>
      <xdr:rowOff>0</xdr:rowOff>
    </xdr:from>
    <xdr:to>
      <xdr:col>4</xdr:col>
      <xdr:colOff>0</xdr:colOff>
      <xdr:row>38</xdr:row>
      <xdr:rowOff>0</xdr:rowOff>
    </xdr:to>
    <xdr:sp macro="" textlink="">
      <xdr:nvSpPr>
        <xdr:cNvPr id="36" name="Line 49">
          <a:extLst>
            <a:ext uri="{FF2B5EF4-FFF2-40B4-BE49-F238E27FC236}">
              <a16:creationId xmlns:a16="http://schemas.microsoft.com/office/drawing/2014/main" id="{00000000-0008-0000-2E00-000024000000}"/>
            </a:ext>
          </a:extLst>
        </xdr:cNvPr>
        <xdr:cNvSpPr>
          <a:spLocks noChangeShapeType="1"/>
        </xdr:cNvSpPr>
      </xdr:nvSpPr>
      <xdr:spPr bwMode="auto">
        <a:xfrm flipV="1">
          <a:off x="228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40</xdr:row>
      <xdr:rowOff>0</xdr:rowOff>
    </xdr:from>
    <xdr:to>
      <xdr:col>4</xdr:col>
      <xdr:colOff>0</xdr:colOff>
      <xdr:row>40</xdr:row>
      <xdr:rowOff>0</xdr:rowOff>
    </xdr:to>
    <xdr:sp macro="" textlink="">
      <xdr:nvSpPr>
        <xdr:cNvPr id="37" name="Line 50">
          <a:extLst>
            <a:ext uri="{FF2B5EF4-FFF2-40B4-BE49-F238E27FC236}">
              <a16:creationId xmlns:a16="http://schemas.microsoft.com/office/drawing/2014/main" id="{00000000-0008-0000-2E00-000025000000}"/>
            </a:ext>
          </a:extLst>
        </xdr:cNvPr>
        <xdr:cNvSpPr>
          <a:spLocks noChangeShapeType="1"/>
        </xdr:cNvSpPr>
      </xdr:nvSpPr>
      <xdr:spPr bwMode="auto">
        <a:xfrm flipV="1">
          <a:off x="228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0</xdr:colOff>
      <xdr:row>33</xdr:row>
      <xdr:rowOff>0</xdr:rowOff>
    </xdr:from>
    <xdr:to>
      <xdr:col>8</xdr:col>
      <xdr:colOff>0</xdr:colOff>
      <xdr:row>33</xdr:row>
      <xdr:rowOff>0</xdr:rowOff>
    </xdr:to>
    <xdr:sp macro="" textlink="">
      <xdr:nvSpPr>
        <xdr:cNvPr id="38" name="Line 52">
          <a:extLst>
            <a:ext uri="{FF2B5EF4-FFF2-40B4-BE49-F238E27FC236}">
              <a16:creationId xmlns:a16="http://schemas.microsoft.com/office/drawing/2014/main" id="{00000000-0008-0000-2E00-000026000000}"/>
            </a:ext>
          </a:extLst>
        </xdr:cNvPr>
        <xdr:cNvSpPr>
          <a:spLocks noChangeShapeType="1"/>
        </xdr:cNvSpPr>
      </xdr:nvSpPr>
      <xdr:spPr bwMode="auto">
        <a:xfrm>
          <a:off x="533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60</xdr:row>
      <xdr:rowOff>0</xdr:rowOff>
    </xdr:to>
    <xdr:sp macro="" textlink="">
      <xdr:nvSpPr>
        <xdr:cNvPr id="39" name="Line 53">
          <a:extLst>
            <a:ext uri="{FF2B5EF4-FFF2-40B4-BE49-F238E27FC236}">
              <a16:creationId xmlns:a16="http://schemas.microsoft.com/office/drawing/2014/main" id="{00000000-0008-0000-2E00-000027000000}"/>
            </a:ext>
          </a:extLst>
        </xdr:cNvPr>
        <xdr:cNvSpPr>
          <a:spLocks noChangeShapeType="1"/>
        </xdr:cNvSpPr>
      </xdr:nvSpPr>
      <xdr:spPr bwMode="auto">
        <a:xfrm flipH="1">
          <a:off x="6096000" y="6315075"/>
          <a:ext cx="0" cy="437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36</xdr:row>
      <xdr:rowOff>0</xdr:rowOff>
    </xdr:from>
    <xdr:to>
      <xdr:col>9</xdr:col>
      <xdr:colOff>0</xdr:colOff>
      <xdr:row>36</xdr:row>
      <xdr:rowOff>0</xdr:rowOff>
    </xdr:to>
    <xdr:sp macro="" textlink="">
      <xdr:nvSpPr>
        <xdr:cNvPr id="40" name="Line 54">
          <a:extLst>
            <a:ext uri="{FF2B5EF4-FFF2-40B4-BE49-F238E27FC236}">
              <a16:creationId xmlns:a16="http://schemas.microsoft.com/office/drawing/2014/main" id="{00000000-0008-0000-2E00-000028000000}"/>
            </a:ext>
          </a:extLst>
        </xdr:cNvPr>
        <xdr:cNvSpPr>
          <a:spLocks noChangeShapeType="1"/>
        </xdr:cNvSpPr>
      </xdr:nvSpPr>
      <xdr:spPr bwMode="auto">
        <a:xfrm flipV="1">
          <a:off x="609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9</xdr:col>
      <xdr:colOff>0</xdr:colOff>
      <xdr:row>38</xdr:row>
      <xdr:rowOff>0</xdr:rowOff>
    </xdr:to>
    <xdr:sp macro="" textlink="">
      <xdr:nvSpPr>
        <xdr:cNvPr id="41" name="Line 55">
          <a:extLst>
            <a:ext uri="{FF2B5EF4-FFF2-40B4-BE49-F238E27FC236}">
              <a16:creationId xmlns:a16="http://schemas.microsoft.com/office/drawing/2014/main" id="{00000000-0008-0000-2E00-000029000000}"/>
            </a:ext>
          </a:extLst>
        </xdr:cNvPr>
        <xdr:cNvSpPr>
          <a:spLocks noChangeShapeType="1"/>
        </xdr:cNvSpPr>
      </xdr:nvSpPr>
      <xdr:spPr bwMode="auto">
        <a:xfrm flipV="1">
          <a:off x="609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40</xdr:row>
      <xdr:rowOff>0</xdr:rowOff>
    </xdr:from>
    <xdr:to>
      <xdr:col>9</xdr:col>
      <xdr:colOff>0</xdr:colOff>
      <xdr:row>40</xdr:row>
      <xdr:rowOff>0</xdr:rowOff>
    </xdr:to>
    <xdr:sp macro="" textlink="">
      <xdr:nvSpPr>
        <xdr:cNvPr id="42" name="Line 57">
          <a:extLst>
            <a:ext uri="{FF2B5EF4-FFF2-40B4-BE49-F238E27FC236}">
              <a16:creationId xmlns:a16="http://schemas.microsoft.com/office/drawing/2014/main" id="{00000000-0008-0000-2E00-00002A000000}"/>
            </a:ext>
          </a:extLst>
        </xdr:cNvPr>
        <xdr:cNvSpPr>
          <a:spLocks noChangeShapeType="1"/>
        </xdr:cNvSpPr>
      </xdr:nvSpPr>
      <xdr:spPr bwMode="auto">
        <a:xfrm flipV="1">
          <a:off x="609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9</xdr:col>
      <xdr:colOff>0</xdr:colOff>
      <xdr:row>42</xdr:row>
      <xdr:rowOff>0</xdr:rowOff>
    </xdr:to>
    <xdr:sp macro="" textlink="">
      <xdr:nvSpPr>
        <xdr:cNvPr id="43" name="Line 58">
          <a:extLst>
            <a:ext uri="{FF2B5EF4-FFF2-40B4-BE49-F238E27FC236}">
              <a16:creationId xmlns:a16="http://schemas.microsoft.com/office/drawing/2014/main" id="{00000000-0008-0000-2E00-00002B000000}"/>
            </a:ext>
          </a:extLst>
        </xdr:cNvPr>
        <xdr:cNvSpPr>
          <a:spLocks noChangeShapeType="1"/>
        </xdr:cNvSpPr>
      </xdr:nvSpPr>
      <xdr:spPr bwMode="auto">
        <a:xfrm flipV="1">
          <a:off x="6096000" y="77724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9</xdr:col>
      <xdr:colOff>0</xdr:colOff>
      <xdr:row>44</xdr:row>
      <xdr:rowOff>0</xdr:rowOff>
    </xdr:to>
    <xdr:sp macro="" textlink="">
      <xdr:nvSpPr>
        <xdr:cNvPr id="44" name="Line 59">
          <a:extLst>
            <a:ext uri="{FF2B5EF4-FFF2-40B4-BE49-F238E27FC236}">
              <a16:creationId xmlns:a16="http://schemas.microsoft.com/office/drawing/2014/main" id="{00000000-0008-0000-2E00-00002C000000}"/>
            </a:ext>
          </a:extLst>
        </xdr:cNvPr>
        <xdr:cNvSpPr>
          <a:spLocks noChangeShapeType="1"/>
        </xdr:cNvSpPr>
      </xdr:nvSpPr>
      <xdr:spPr bwMode="auto">
        <a:xfrm flipV="1">
          <a:off x="6096000" y="80962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46</xdr:row>
      <xdr:rowOff>0</xdr:rowOff>
    </xdr:from>
    <xdr:to>
      <xdr:col>9</xdr:col>
      <xdr:colOff>0</xdr:colOff>
      <xdr:row>46</xdr:row>
      <xdr:rowOff>0</xdr:rowOff>
    </xdr:to>
    <xdr:sp macro="" textlink="">
      <xdr:nvSpPr>
        <xdr:cNvPr id="45" name="Line 60">
          <a:extLst>
            <a:ext uri="{FF2B5EF4-FFF2-40B4-BE49-F238E27FC236}">
              <a16:creationId xmlns:a16="http://schemas.microsoft.com/office/drawing/2014/main" id="{00000000-0008-0000-2E00-00002D000000}"/>
            </a:ext>
          </a:extLst>
        </xdr:cNvPr>
        <xdr:cNvSpPr>
          <a:spLocks noChangeShapeType="1"/>
        </xdr:cNvSpPr>
      </xdr:nvSpPr>
      <xdr:spPr bwMode="auto">
        <a:xfrm flipV="1">
          <a:off x="6096000" y="84201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48</xdr:row>
      <xdr:rowOff>0</xdr:rowOff>
    </xdr:from>
    <xdr:to>
      <xdr:col>9</xdr:col>
      <xdr:colOff>0</xdr:colOff>
      <xdr:row>48</xdr:row>
      <xdr:rowOff>0</xdr:rowOff>
    </xdr:to>
    <xdr:sp macro="" textlink="">
      <xdr:nvSpPr>
        <xdr:cNvPr id="46" name="Line 62">
          <a:extLst>
            <a:ext uri="{FF2B5EF4-FFF2-40B4-BE49-F238E27FC236}">
              <a16:creationId xmlns:a16="http://schemas.microsoft.com/office/drawing/2014/main" id="{00000000-0008-0000-2E00-00002E000000}"/>
            </a:ext>
          </a:extLst>
        </xdr:cNvPr>
        <xdr:cNvSpPr>
          <a:spLocks noChangeShapeType="1"/>
        </xdr:cNvSpPr>
      </xdr:nvSpPr>
      <xdr:spPr bwMode="auto">
        <a:xfrm flipV="1">
          <a:off x="6096000" y="8743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9</xdr:col>
      <xdr:colOff>0</xdr:colOff>
      <xdr:row>50</xdr:row>
      <xdr:rowOff>0</xdr:rowOff>
    </xdr:to>
    <xdr:sp macro="" textlink="">
      <xdr:nvSpPr>
        <xdr:cNvPr id="47" name="Line 63">
          <a:extLst>
            <a:ext uri="{FF2B5EF4-FFF2-40B4-BE49-F238E27FC236}">
              <a16:creationId xmlns:a16="http://schemas.microsoft.com/office/drawing/2014/main" id="{00000000-0008-0000-2E00-00002F000000}"/>
            </a:ext>
          </a:extLst>
        </xdr:cNvPr>
        <xdr:cNvSpPr>
          <a:spLocks noChangeShapeType="1"/>
        </xdr:cNvSpPr>
      </xdr:nvSpPr>
      <xdr:spPr bwMode="auto">
        <a:xfrm flipV="1">
          <a:off x="6096000" y="90678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52</xdr:row>
      <xdr:rowOff>0</xdr:rowOff>
    </xdr:from>
    <xdr:to>
      <xdr:col>9</xdr:col>
      <xdr:colOff>0</xdr:colOff>
      <xdr:row>52</xdr:row>
      <xdr:rowOff>0</xdr:rowOff>
    </xdr:to>
    <xdr:sp macro="" textlink="">
      <xdr:nvSpPr>
        <xdr:cNvPr id="48" name="Line 64">
          <a:extLst>
            <a:ext uri="{FF2B5EF4-FFF2-40B4-BE49-F238E27FC236}">
              <a16:creationId xmlns:a16="http://schemas.microsoft.com/office/drawing/2014/main" id="{00000000-0008-0000-2E00-000030000000}"/>
            </a:ext>
          </a:extLst>
        </xdr:cNvPr>
        <xdr:cNvSpPr>
          <a:spLocks noChangeShapeType="1"/>
        </xdr:cNvSpPr>
      </xdr:nvSpPr>
      <xdr:spPr bwMode="auto">
        <a:xfrm flipV="1">
          <a:off x="6096000" y="9391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54</xdr:row>
      <xdr:rowOff>0</xdr:rowOff>
    </xdr:from>
    <xdr:to>
      <xdr:col>9</xdr:col>
      <xdr:colOff>0</xdr:colOff>
      <xdr:row>54</xdr:row>
      <xdr:rowOff>0</xdr:rowOff>
    </xdr:to>
    <xdr:sp macro="" textlink="">
      <xdr:nvSpPr>
        <xdr:cNvPr id="49" name="Line 65">
          <a:extLst>
            <a:ext uri="{FF2B5EF4-FFF2-40B4-BE49-F238E27FC236}">
              <a16:creationId xmlns:a16="http://schemas.microsoft.com/office/drawing/2014/main" id="{00000000-0008-0000-2E00-000031000000}"/>
            </a:ext>
          </a:extLst>
        </xdr:cNvPr>
        <xdr:cNvSpPr>
          <a:spLocks noChangeShapeType="1"/>
        </xdr:cNvSpPr>
      </xdr:nvSpPr>
      <xdr:spPr bwMode="auto">
        <a:xfrm flipV="1">
          <a:off x="6096000" y="97155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9</xdr:col>
      <xdr:colOff>0</xdr:colOff>
      <xdr:row>56</xdr:row>
      <xdr:rowOff>0</xdr:rowOff>
    </xdr:to>
    <xdr:sp macro="" textlink="">
      <xdr:nvSpPr>
        <xdr:cNvPr id="50" name="Line 66">
          <a:extLst>
            <a:ext uri="{FF2B5EF4-FFF2-40B4-BE49-F238E27FC236}">
              <a16:creationId xmlns:a16="http://schemas.microsoft.com/office/drawing/2014/main" id="{00000000-0008-0000-2E00-000032000000}"/>
            </a:ext>
          </a:extLst>
        </xdr:cNvPr>
        <xdr:cNvSpPr>
          <a:spLocks noChangeShapeType="1"/>
        </xdr:cNvSpPr>
      </xdr:nvSpPr>
      <xdr:spPr bwMode="auto">
        <a:xfrm flipV="1">
          <a:off x="6096000" y="10039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58</xdr:row>
      <xdr:rowOff>0</xdr:rowOff>
    </xdr:from>
    <xdr:to>
      <xdr:col>9</xdr:col>
      <xdr:colOff>0</xdr:colOff>
      <xdr:row>58</xdr:row>
      <xdr:rowOff>0</xdr:rowOff>
    </xdr:to>
    <xdr:sp macro="" textlink="">
      <xdr:nvSpPr>
        <xdr:cNvPr id="51" name="Line 67">
          <a:extLst>
            <a:ext uri="{FF2B5EF4-FFF2-40B4-BE49-F238E27FC236}">
              <a16:creationId xmlns:a16="http://schemas.microsoft.com/office/drawing/2014/main" id="{00000000-0008-0000-2E00-000033000000}"/>
            </a:ext>
          </a:extLst>
        </xdr:cNvPr>
        <xdr:cNvSpPr>
          <a:spLocks noChangeShapeType="1"/>
        </xdr:cNvSpPr>
      </xdr:nvSpPr>
      <xdr:spPr bwMode="auto">
        <a:xfrm flipV="1">
          <a:off x="6096000" y="103632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60</xdr:row>
      <xdr:rowOff>0</xdr:rowOff>
    </xdr:from>
    <xdr:to>
      <xdr:col>9</xdr:col>
      <xdr:colOff>0</xdr:colOff>
      <xdr:row>60</xdr:row>
      <xdr:rowOff>0</xdr:rowOff>
    </xdr:to>
    <xdr:sp macro="" textlink="">
      <xdr:nvSpPr>
        <xdr:cNvPr id="52" name="Line 68">
          <a:extLst>
            <a:ext uri="{FF2B5EF4-FFF2-40B4-BE49-F238E27FC236}">
              <a16:creationId xmlns:a16="http://schemas.microsoft.com/office/drawing/2014/main" id="{00000000-0008-0000-2E00-000034000000}"/>
            </a:ext>
          </a:extLst>
        </xdr:cNvPr>
        <xdr:cNvSpPr>
          <a:spLocks noChangeShapeType="1"/>
        </xdr:cNvSpPr>
      </xdr:nvSpPr>
      <xdr:spPr bwMode="auto">
        <a:xfrm flipV="1">
          <a:off x="4876800" y="12201525"/>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1</xdr:col>
      <xdr:colOff>0</xdr:colOff>
      <xdr:row>7</xdr:row>
      <xdr:rowOff>9525</xdr:rowOff>
    </xdr:to>
    <xdr:sp macro="" textlink="">
      <xdr:nvSpPr>
        <xdr:cNvPr id="53" name="Line 69">
          <a:extLst>
            <a:ext uri="{FF2B5EF4-FFF2-40B4-BE49-F238E27FC236}">
              <a16:creationId xmlns:a16="http://schemas.microsoft.com/office/drawing/2014/main" id="{00000000-0008-0000-2E00-000035000000}"/>
            </a:ext>
          </a:extLst>
        </xdr:cNvPr>
        <xdr:cNvSpPr>
          <a:spLocks noChangeShapeType="1"/>
        </xdr:cNvSpPr>
      </xdr:nvSpPr>
      <xdr:spPr bwMode="auto">
        <a:xfrm>
          <a:off x="0" y="1781175"/>
          <a:ext cx="7620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0</xdr:colOff>
      <xdr:row>7</xdr:row>
      <xdr:rowOff>0</xdr:rowOff>
    </xdr:to>
    <xdr:sp macro="" textlink="">
      <xdr:nvSpPr>
        <xdr:cNvPr id="54" name="Line 71">
          <a:extLst>
            <a:ext uri="{FF2B5EF4-FFF2-40B4-BE49-F238E27FC236}">
              <a16:creationId xmlns:a16="http://schemas.microsoft.com/office/drawing/2014/main" id="{00000000-0008-0000-2E00-000036000000}"/>
            </a:ext>
          </a:extLst>
        </xdr:cNvPr>
        <xdr:cNvSpPr>
          <a:spLocks noChangeShapeType="1"/>
        </xdr:cNvSpPr>
      </xdr:nvSpPr>
      <xdr:spPr bwMode="auto">
        <a:xfrm flipH="1">
          <a:off x="152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18</xdr:row>
      <xdr:rowOff>0</xdr:rowOff>
    </xdr:from>
    <xdr:to>
      <xdr:col>13</xdr:col>
      <xdr:colOff>0</xdr:colOff>
      <xdr:row>18</xdr:row>
      <xdr:rowOff>0</xdr:rowOff>
    </xdr:to>
    <xdr:sp macro="" textlink="">
      <xdr:nvSpPr>
        <xdr:cNvPr id="55" name="Line 76">
          <a:extLst>
            <a:ext uri="{FF2B5EF4-FFF2-40B4-BE49-F238E27FC236}">
              <a16:creationId xmlns:a16="http://schemas.microsoft.com/office/drawing/2014/main" id="{00000000-0008-0000-2E00-000037000000}"/>
            </a:ext>
          </a:extLst>
        </xdr:cNvPr>
        <xdr:cNvSpPr>
          <a:spLocks noChangeShapeType="1"/>
        </xdr:cNvSpPr>
      </xdr:nvSpPr>
      <xdr:spPr bwMode="auto">
        <a:xfrm flipH="1" flipV="1">
          <a:off x="4572000" y="3886200"/>
          <a:ext cx="533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24</xdr:row>
      <xdr:rowOff>0</xdr:rowOff>
    </xdr:from>
    <xdr:to>
      <xdr:col>10</xdr:col>
      <xdr:colOff>0</xdr:colOff>
      <xdr:row>24</xdr:row>
      <xdr:rowOff>0</xdr:rowOff>
    </xdr:to>
    <xdr:sp macro="" textlink="">
      <xdr:nvSpPr>
        <xdr:cNvPr id="56" name="Line 79">
          <a:extLst>
            <a:ext uri="{FF2B5EF4-FFF2-40B4-BE49-F238E27FC236}">
              <a16:creationId xmlns:a16="http://schemas.microsoft.com/office/drawing/2014/main" id="{00000000-0008-0000-2E00-000038000000}"/>
            </a:ext>
          </a:extLst>
        </xdr:cNvPr>
        <xdr:cNvSpPr>
          <a:spLocks noChangeShapeType="1"/>
        </xdr:cNvSpPr>
      </xdr:nvSpPr>
      <xdr:spPr bwMode="auto">
        <a:xfrm>
          <a:off x="3200400" y="5000625"/>
          <a:ext cx="2133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0</xdr:rowOff>
    </xdr:from>
    <xdr:to>
      <xdr:col>15</xdr:col>
      <xdr:colOff>0</xdr:colOff>
      <xdr:row>24</xdr:row>
      <xdr:rowOff>0</xdr:rowOff>
    </xdr:to>
    <xdr:sp macro="" textlink="">
      <xdr:nvSpPr>
        <xdr:cNvPr id="57" name="Line 80">
          <a:extLst>
            <a:ext uri="{FF2B5EF4-FFF2-40B4-BE49-F238E27FC236}">
              <a16:creationId xmlns:a16="http://schemas.microsoft.com/office/drawing/2014/main" id="{00000000-0008-0000-2E00-000039000000}"/>
            </a:ext>
          </a:extLst>
        </xdr:cNvPr>
        <xdr:cNvSpPr>
          <a:spLocks noChangeShapeType="1"/>
        </xdr:cNvSpPr>
      </xdr:nvSpPr>
      <xdr:spPr bwMode="auto">
        <a:xfrm>
          <a:off x="8382000" y="4533900"/>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16</xdr:row>
      <xdr:rowOff>0</xdr:rowOff>
    </xdr:from>
    <xdr:to>
      <xdr:col>13</xdr:col>
      <xdr:colOff>0</xdr:colOff>
      <xdr:row>18</xdr:row>
      <xdr:rowOff>0</xdr:rowOff>
    </xdr:to>
    <xdr:sp macro="" textlink="">
      <xdr:nvSpPr>
        <xdr:cNvPr id="59" name="Line 102">
          <a:extLst>
            <a:ext uri="{FF2B5EF4-FFF2-40B4-BE49-F238E27FC236}">
              <a16:creationId xmlns:a16="http://schemas.microsoft.com/office/drawing/2014/main" id="{00000000-0008-0000-2E00-00003B000000}"/>
            </a:ext>
          </a:extLst>
        </xdr:cNvPr>
        <xdr:cNvSpPr>
          <a:spLocks noChangeShapeType="1"/>
        </xdr:cNvSpPr>
      </xdr:nvSpPr>
      <xdr:spPr bwMode="auto">
        <a:xfrm>
          <a:off x="9906000" y="356235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7</xdr:col>
      <xdr:colOff>0</xdr:colOff>
      <xdr:row>8</xdr:row>
      <xdr:rowOff>0</xdr:rowOff>
    </xdr:to>
    <xdr:sp macro="" textlink="">
      <xdr:nvSpPr>
        <xdr:cNvPr id="60" name="Line 103">
          <a:extLst>
            <a:ext uri="{FF2B5EF4-FFF2-40B4-BE49-F238E27FC236}">
              <a16:creationId xmlns:a16="http://schemas.microsoft.com/office/drawing/2014/main" id="{00000000-0008-0000-2E00-00003C000000}"/>
            </a:ext>
          </a:extLst>
        </xdr:cNvPr>
        <xdr:cNvSpPr>
          <a:spLocks noChangeShapeType="1"/>
        </xdr:cNvSpPr>
      </xdr:nvSpPr>
      <xdr:spPr bwMode="auto">
        <a:xfrm flipH="1">
          <a:off x="4572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2</xdr:col>
      <xdr:colOff>0</xdr:colOff>
      <xdr:row>33</xdr:row>
      <xdr:rowOff>0</xdr:rowOff>
    </xdr:to>
    <xdr:sp macro="" textlink="">
      <xdr:nvSpPr>
        <xdr:cNvPr id="61" name="Line 106">
          <a:extLst>
            <a:ext uri="{FF2B5EF4-FFF2-40B4-BE49-F238E27FC236}">
              <a16:creationId xmlns:a16="http://schemas.microsoft.com/office/drawing/2014/main" id="{00000000-0008-0000-2E00-00003D000000}"/>
            </a:ext>
          </a:extLst>
        </xdr:cNvPr>
        <xdr:cNvSpPr>
          <a:spLocks noChangeShapeType="1"/>
        </xdr:cNvSpPr>
      </xdr:nvSpPr>
      <xdr:spPr bwMode="auto">
        <a:xfrm flipH="1">
          <a:off x="152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xdr:row>
      <xdr:rowOff>0</xdr:rowOff>
    </xdr:from>
    <xdr:to>
      <xdr:col>3</xdr:col>
      <xdr:colOff>0</xdr:colOff>
      <xdr:row>8</xdr:row>
      <xdr:rowOff>0</xdr:rowOff>
    </xdr:to>
    <xdr:sp macro="" textlink="">
      <xdr:nvSpPr>
        <xdr:cNvPr id="62" name="Line 107">
          <a:extLst>
            <a:ext uri="{FF2B5EF4-FFF2-40B4-BE49-F238E27FC236}">
              <a16:creationId xmlns:a16="http://schemas.microsoft.com/office/drawing/2014/main" id="{00000000-0008-0000-2E00-00003E000000}"/>
            </a:ext>
          </a:extLst>
        </xdr:cNvPr>
        <xdr:cNvSpPr>
          <a:spLocks noChangeShapeType="1"/>
        </xdr:cNvSpPr>
      </xdr:nvSpPr>
      <xdr:spPr bwMode="auto">
        <a:xfrm>
          <a:off x="1524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3</xdr:col>
      <xdr:colOff>0</xdr:colOff>
      <xdr:row>32</xdr:row>
      <xdr:rowOff>0</xdr:rowOff>
    </xdr:to>
    <xdr:sp macro="" textlink="">
      <xdr:nvSpPr>
        <xdr:cNvPr id="63" name="Line 108">
          <a:extLst>
            <a:ext uri="{FF2B5EF4-FFF2-40B4-BE49-F238E27FC236}">
              <a16:creationId xmlns:a16="http://schemas.microsoft.com/office/drawing/2014/main" id="{00000000-0008-0000-2E00-00003F000000}"/>
            </a:ext>
          </a:extLst>
        </xdr:cNvPr>
        <xdr:cNvSpPr>
          <a:spLocks noChangeShapeType="1"/>
        </xdr:cNvSpPr>
      </xdr:nvSpPr>
      <xdr:spPr bwMode="auto">
        <a:xfrm flipH="1">
          <a:off x="2286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3</xdr:col>
      <xdr:colOff>0</xdr:colOff>
      <xdr:row>32</xdr:row>
      <xdr:rowOff>0</xdr:rowOff>
    </xdr:to>
    <xdr:sp macro="" textlink="">
      <xdr:nvSpPr>
        <xdr:cNvPr id="64" name="Line 109">
          <a:extLst>
            <a:ext uri="{FF2B5EF4-FFF2-40B4-BE49-F238E27FC236}">
              <a16:creationId xmlns:a16="http://schemas.microsoft.com/office/drawing/2014/main" id="{00000000-0008-0000-2E00-000040000000}"/>
            </a:ext>
          </a:extLst>
        </xdr:cNvPr>
        <xdr:cNvSpPr>
          <a:spLocks noChangeShapeType="1"/>
        </xdr:cNvSpPr>
      </xdr:nvSpPr>
      <xdr:spPr bwMode="auto">
        <a:xfrm flipH="1">
          <a:off x="1524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5</xdr:row>
      <xdr:rowOff>0</xdr:rowOff>
    </xdr:from>
    <xdr:to>
      <xdr:col>7</xdr:col>
      <xdr:colOff>0</xdr:colOff>
      <xdr:row>7</xdr:row>
      <xdr:rowOff>0</xdr:rowOff>
    </xdr:to>
    <xdr:sp macro="" textlink="">
      <xdr:nvSpPr>
        <xdr:cNvPr id="65" name="Line 110">
          <a:extLst>
            <a:ext uri="{FF2B5EF4-FFF2-40B4-BE49-F238E27FC236}">
              <a16:creationId xmlns:a16="http://schemas.microsoft.com/office/drawing/2014/main" id="{00000000-0008-0000-2E00-000041000000}"/>
            </a:ext>
          </a:extLst>
        </xdr:cNvPr>
        <xdr:cNvSpPr>
          <a:spLocks noChangeShapeType="1"/>
        </xdr:cNvSpPr>
      </xdr:nvSpPr>
      <xdr:spPr bwMode="auto">
        <a:xfrm>
          <a:off x="4572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16</xdr:col>
      <xdr:colOff>0</xdr:colOff>
      <xdr:row>3</xdr:row>
      <xdr:rowOff>0</xdr:rowOff>
    </xdr:from>
    <xdr:ext cx="76200" cy="200025"/>
    <xdr:sp macro="" textlink="">
      <xdr:nvSpPr>
        <xdr:cNvPr id="124" name="Text Box 63">
          <a:extLst>
            <a:ext uri="{FF2B5EF4-FFF2-40B4-BE49-F238E27FC236}">
              <a16:creationId xmlns:a16="http://schemas.microsoft.com/office/drawing/2014/main" id="{00000000-0008-0000-2E00-00007C000000}"/>
            </a:ext>
          </a:extLst>
        </xdr:cNvPr>
        <xdr:cNvSpPr txBox="1">
          <a:spLocks noChangeArrowheads="1"/>
        </xdr:cNvSpPr>
      </xdr:nvSpPr>
      <xdr:spPr bwMode="auto">
        <a:xfrm>
          <a:off x="14020800" y="1133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0</xdr:colOff>
      <xdr:row>31</xdr:row>
      <xdr:rowOff>142875</xdr:rowOff>
    </xdr:from>
    <xdr:to>
      <xdr:col>7</xdr:col>
      <xdr:colOff>0</xdr:colOff>
      <xdr:row>32</xdr:row>
      <xdr:rowOff>142875</xdr:rowOff>
    </xdr:to>
    <xdr:sp macro="" textlink="">
      <xdr:nvSpPr>
        <xdr:cNvPr id="66" name="Line 46">
          <a:extLst>
            <a:ext uri="{FF2B5EF4-FFF2-40B4-BE49-F238E27FC236}">
              <a16:creationId xmlns:a16="http://schemas.microsoft.com/office/drawing/2014/main" id="{00000000-0008-0000-2E00-000042000000}"/>
            </a:ext>
          </a:extLst>
        </xdr:cNvPr>
        <xdr:cNvSpPr>
          <a:spLocks noChangeShapeType="1"/>
        </xdr:cNvSpPr>
      </xdr:nvSpPr>
      <xdr:spPr bwMode="auto">
        <a:xfrm>
          <a:off x="3733800" y="63436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1216909</xdr:colOff>
      <xdr:row>64</xdr:row>
      <xdr:rowOff>0</xdr:rowOff>
    </xdr:to>
    <xdr:pic>
      <xdr:nvPicPr>
        <xdr:cNvPr id="4" name="Bild 7" descr="AGEB-Signet.tif">
          <a:extLst>
            <a:ext uri="{FF2B5EF4-FFF2-40B4-BE49-F238E27FC236}">
              <a16:creationId xmlns:a16="http://schemas.microsoft.com/office/drawing/2014/main" id="{8C25010E-11E3-4C0D-AF4F-6A4989F91F8B}"/>
            </a:ext>
          </a:extLst>
        </xdr:cNvPr>
        <xdr:cNvPicPr>
          <a:picLocks noChangeAspect="1"/>
        </xdr:cNvPicPr>
      </xdr:nvPicPr>
      <xdr:blipFill>
        <a:blip xmlns:r="http://schemas.openxmlformats.org/officeDocument/2006/relationships" r:embed="rId1"/>
        <a:stretch>
          <a:fillRect/>
        </a:stretch>
      </xdr:blipFill>
      <xdr:spPr>
        <a:xfrm>
          <a:off x="95250" y="10610850"/>
          <a:ext cx="1216909" cy="589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6</xdr:row>
      <xdr:rowOff>0</xdr:rowOff>
    </xdr:to>
    <xdr:sp macro="" textlink="">
      <xdr:nvSpPr>
        <xdr:cNvPr id="2" name="Text 1">
          <a:extLst>
            <a:ext uri="{FF2B5EF4-FFF2-40B4-BE49-F238E27FC236}">
              <a16:creationId xmlns:a16="http://schemas.microsoft.com/office/drawing/2014/main" id="{00000000-0008-0000-0800-000002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9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900-000003000000}"/>
            </a:ext>
          </a:extLst>
        </xdr:cNvPr>
        <xdr:cNvSpPr txBox="1">
          <a:spLocks noChangeArrowheads="1"/>
        </xdr:cNvSpPr>
      </xdr:nvSpPr>
      <xdr:spPr bwMode="auto">
        <a:xfrm>
          <a:off x="952500" y="400050"/>
          <a:ext cx="34290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xdr:row>
      <xdr:rowOff>0</xdr:rowOff>
    </xdr:from>
    <xdr:to>
      <xdr:col>1</xdr:col>
      <xdr:colOff>0</xdr:colOff>
      <xdr:row>4</xdr:row>
      <xdr:rowOff>0</xdr:rowOff>
    </xdr:to>
    <xdr:sp macro="" textlink="">
      <xdr:nvSpPr>
        <xdr:cNvPr id="4" name="Text 1">
          <a:extLst>
            <a:ext uri="{FF2B5EF4-FFF2-40B4-BE49-F238E27FC236}">
              <a16:creationId xmlns:a16="http://schemas.microsoft.com/office/drawing/2014/main" id="{00000000-0008-0000-0900-000004000000}"/>
            </a:ext>
          </a:extLst>
        </xdr:cNvPr>
        <xdr:cNvSpPr txBox="1">
          <a:spLocks noChangeArrowheads="1"/>
        </xdr:cNvSpPr>
      </xdr:nvSpPr>
      <xdr:spPr bwMode="auto">
        <a:xfrm>
          <a:off x="0" y="400050"/>
          <a:ext cx="9525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Lfd. Nr.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0A00-000002000000}"/>
            </a:ext>
          </a:extLst>
        </xdr:cNvPr>
        <xdr:cNvSpPr txBox="1">
          <a:spLocks noChangeArrowheads="1"/>
        </xdr:cNvSpPr>
      </xdr:nvSpPr>
      <xdr:spPr bwMode="auto">
        <a:xfrm>
          <a:off x="9525" y="504825"/>
          <a:ext cx="3038475" cy="485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0E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0E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8" name="Text 1">
          <a:extLst>
            <a:ext uri="{FF2B5EF4-FFF2-40B4-BE49-F238E27FC236}">
              <a16:creationId xmlns:a16="http://schemas.microsoft.com/office/drawing/2014/main" id="{00000000-0008-0000-0E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9" name="Text 1">
          <a:extLst>
            <a:ext uri="{FF2B5EF4-FFF2-40B4-BE49-F238E27FC236}">
              <a16:creationId xmlns:a16="http://schemas.microsoft.com/office/drawing/2014/main" id="{00000000-0008-0000-0E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54</xdr:row>
      <xdr:rowOff>0</xdr:rowOff>
    </xdr:from>
    <xdr:to>
      <xdr:col>2</xdr:col>
      <xdr:colOff>0</xdr:colOff>
      <xdr:row>56</xdr:row>
      <xdr:rowOff>0</xdr:rowOff>
    </xdr:to>
    <xdr:sp macro="" textlink="">
      <xdr:nvSpPr>
        <xdr:cNvPr id="14" name="Text 1">
          <a:extLst>
            <a:ext uri="{FF2B5EF4-FFF2-40B4-BE49-F238E27FC236}">
              <a16:creationId xmlns:a16="http://schemas.microsoft.com/office/drawing/2014/main" id="{00000000-0008-0000-0E00-00000E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54</xdr:row>
      <xdr:rowOff>0</xdr:rowOff>
    </xdr:from>
    <xdr:to>
      <xdr:col>1</xdr:col>
      <xdr:colOff>0</xdr:colOff>
      <xdr:row>57</xdr:row>
      <xdr:rowOff>0</xdr:rowOff>
    </xdr:to>
    <xdr:sp macro="" textlink="">
      <xdr:nvSpPr>
        <xdr:cNvPr id="15" name="Text 1">
          <a:extLst>
            <a:ext uri="{FF2B5EF4-FFF2-40B4-BE49-F238E27FC236}">
              <a16:creationId xmlns:a16="http://schemas.microsoft.com/office/drawing/2014/main" id="{00000000-0008-0000-0E00-00000F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5</xdr:row>
      <xdr:rowOff>1</xdr:rowOff>
    </xdr:to>
    <xdr:sp macro="" textlink="">
      <xdr:nvSpPr>
        <xdr:cNvPr id="2" name="Text 1">
          <a:extLst>
            <a:ext uri="{FF2B5EF4-FFF2-40B4-BE49-F238E27FC236}">
              <a16:creationId xmlns:a16="http://schemas.microsoft.com/office/drawing/2014/main" id="{00000000-0008-0000-0F00-000002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28</xdr:row>
      <xdr:rowOff>0</xdr:rowOff>
    </xdr:from>
    <xdr:to>
      <xdr:col>1</xdr:col>
      <xdr:colOff>0</xdr:colOff>
      <xdr:row>30</xdr:row>
      <xdr:rowOff>1</xdr:rowOff>
    </xdr:to>
    <xdr:sp macro="" textlink="">
      <xdr:nvSpPr>
        <xdr:cNvPr id="4" name="Text 1">
          <a:extLst>
            <a:ext uri="{FF2B5EF4-FFF2-40B4-BE49-F238E27FC236}">
              <a16:creationId xmlns:a16="http://schemas.microsoft.com/office/drawing/2014/main" id="{00000000-0008-0000-0F00-000004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40</xdr:row>
      <xdr:rowOff>0</xdr:rowOff>
    </xdr:from>
    <xdr:to>
      <xdr:col>1</xdr:col>
      <xdr:colOff>0</xdr:colOff>
      <xdr:row>40</xdr:row>
      <xdr:rowOff>1</xdr:rowOff>
    </xdr:to>
    <xdr:sp macro="" textlink="">
      <xdr:nvSpPr>
        <xdr:cNvPr id="5" name="Text 1">
          <a:extLst>
            <a:ext uri="{FF2B5EF4-FFF2-40B4-BE49-F238E27FC236}">
              <a16:creationId xmlns:a16="http://schemas.microsoft.com/office/drawing/2014/main" id="{00000000-0008-0000-0F00-000005000000}"/>
            </a:ext>
          </a:extLst>
        </xdr:cNvPr>
        <xdr:cNvSpPr txBox="1">
          <a:spLocks noChangeArrowheads="1"/>
        </xdr:cNvSpPr>
      </xdr:nvSpPr>
      <xdr:spPr bwMode="auto">
        <a:xfrm>
          <a:off x="0" y="9401175"/>
          <a:ext cx="47625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65</xdr:row>
      <xdr:rowOff>0</xdr:rowOff>
    </xdr:from>
    <xdr:to>
      <xdr:col>1</xdr:col>
      <xdr:colOff>0</xdr:colOff>
      <xdr:row>67</xdr:row>
      <xdr:rowOff>1</xdr:rowOff>
    </xdr:to>
    <xdr:sp macro="" textlink="">
      <xdr:nvSpPr>
        <xdr:cNvPr id="6" name="Text 1">
          <a:extLst>
            <a:ext uri="{FF2B5EF4-FFF2-40B4-BE49-F238E27FC236}">
              <a16:creationId xmlns:a16="http://schemas.microsoft.com/office/drawing/2014/main" id="{00000000-0008-0000-0F00-000006000000}"/>
            </a:ext>
          </a:extLst>
        </xdr:cNvPr>
        <xdr:cNvSpPr txBox="1">
          <a:spLocks noChangeArrowheads="1"/>
        </xdr:cNvSpPr>
      </xdr:nvSpPr>
      <xdr:spPr bwMode="auto">
        <a:xfrm>
          <a:off x="0" y="9001125"/>
          <a:ext cx="47625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5" name="Text 1">
          <a:extLst>
            <a:ext uri="{FF2B5EF4-FFF2-40B4-BE49-F238E27FC236}">
              <a16:creationId xmlns:a16="http://schemas.microsoft.com/office/drawing/2014/main" id="{00000000-0008-0000-0B00-000005000000}"/>
            </a:ext>
          </a:extLst>
        </xdr:cNvPr>
        <xdr:cNvSpPr txBox="1">
          <a:spLocks noChangeArrowheads="1"/>
        </xdr:cNvSpPr>
      </xdr:nvSpPr>
      <xdr:spPr bwMode="auto">
        <a:xfrm>
          <a:off x="0" y="400050"/>
          <a:ext cx="19907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KUME~1/IWERNI~1/LOKALE~1/Temp/notes2402E6/EB200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agrammvorlage_frei_130815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ruppende\i4.6\Int\Berichterstattung\DZU\Emissionsuebersichten\nationale_Trendtabellen\Germany_2006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Abteilung3\sg36\3603\Energie\AgFilser\Statistische_Berichte\E-IV-4-j-Energiewirtschaft_in_Bayern_Jahresbericht\2011\energiewirtschaft_E_IV_4_j_2011_basis_final%20-%20Kopi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Z2003 Zuordn. der EB"/>
      <sheetName val="Bil  TJ"/>
      <sheetName val="Bil  SKE"/>
      <sheetName val="Bil nat"/>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berechnung"/>
      <sheetName val="Daten"/>
      <sheetName val="Balkendiagramm gestapelt"/>
      <sheetName val="Balkendiagramm gestapelt 100%"/>
      <sheetName val="Balkendiagramm Gruppe"/>
      <sheetName val="Flächendiagramm gestapelt"/>
      <sheetName val="Liniendiagramm"/>
      <sheetName val="Liniendiagramm gestapelt"/>
      <sheetName val="Punktliniendiagramm"/>
      <sheetName val="Punktliniendiagramm gestapelt"/>
      <sheetName val="Säulen gestapelt"/>
      <sheetName val="Säulen gestapelt 100%"/>
      <sheetName val="Säulendiagramm Gruppe"/>
      <sheetName val="Diagrammvorlage_frei_1308151"/>
    </sheetNames>
    <sheetDataSet>
      <sheetData sheetId="0"/>
      <sheetData sheetId="1">
        <row r="5">
          <cell r="B5" t="str">
            <v>Achsenbezeichnung Datenbereiche</v>
          </cell>
        </row>
        <row r="10">
          <cell r="B10">
            <v>2005</v>
          </cell>
          <cell r="C10">
            <v>5</v>
          </cell>
          <cell r="D10">
            <v>10</v>
          </cell>
          <cell r="E10">
            <v>15</v>
          </cell>
          <cell r="F10">
            <v>20</v>
          </cell>
          <cell r="G10">
            <v>25</v>
          </cell>
          <cell r="H10">
            <v>30</v>
          </cell>
          <cell r="I10">
            <v>35</v>
          </cell>
          <cell r="J10">
            <v>40</v>
          </cell>
          <cell r="K10">
            <v>45</v>
          </cell>
          <cell r="L10">
            <v>50</v>
          </cell>
        </row>
        <row r="11">
          <cell r="B11">
            <v>2010</v>
          </cell>
          <cell r="C11">
            <v>2</v>
          </cell>
          <cell r="D11">
            <v>4</v>
          </cell>
          <cell r="E11">
            <v>6</v>
          </cell>
          <cell r="F11">
            <v>8</v>
          </cell>
          <cell r="G11">
            <v>10</v>
          </cell>
          <cell r="H11">
            <v>12</v>
          </cell>
          <cell r="I11">
            <v>14</v>
          </cell>
          <cell r="J11">
            <v>16</v>
          </cell>
          <cell r="K11">
            <v>18</v>
          </cell>
          <cell r="L11">
            <v>20</v>
          </cell>
        </row>
        <row r="12">
          <cell r="B12">
            <v>2015</v>
          </cell>
          <cell r="C12">
            <v>3</v>
          </cell>
          <cell r="D12">
            <v>6</v>
          </cell>
          <cell r="E12">
            <v>9</v>
          </cell>
          <cell r="F12">
            <v>12</v>
          </cell>
          <cell r="G12">
            <v>15</v>
          </cell>
          <cell r="H12">
            <v>18</v>
          </cell>
          <cell r="I12">
            <v>21</v>
          </cell>
          <cell r="J12">
            <v>24</v>
          </cell>
          <cell r="K12">
            <v>27</v>
          </cell>
          <cell r="L12">
            <v>30</v>
          </cell>
        </row>
        <row r="13">
          <cell r="B13">
            <v>2020</v>
          </cell>
          <cell r="C13">
            <v>6</v>
          </cell>
          <cell r="D13">
            <v>12</v>
          </cell>
          <cell r="E13">
            <v>18</v>
          </cell>
          <cell r="F13">
            <v>24</v>
          </cell>
          <cell r="G13">
            <v>30</v>
          </cell>
          <cell r="H13">
            <v>36</v>
          </cell>
          <cell r="I13">
            <v>42</v>
          </cell>
          <cell r="J13">
            <v>48</v>
          </cell>
          <cell r="K13">
            <v>54</v>
          </cell>
          <cell r="L13">
            <v>60</v>
          </cell>
        </row>
        <row r="14">
          <cell r="B14">
            <v>2025</v>
          </cell>
          <cell r="C14">
            <v>10</v>
          </cell>
          <cell r="D14">
            <v>10</v>
          </cell>
          <cell r="E14">
            <v>18</v>
          </cell>
          <cell r="F14">
            <v>21.6666666666667</v>
          </cell>
          <cell r="G14">
            <v>25.6666666666667</v>
          </cell>
          <cell r="H14">
            <v>29.6666666666667</v>
          </cell>
          <cell r="I14">
            <v>33.6666666666667</v>
          </cell>
          <cell r="J14">
            <v>37.6666666666667</v>
          </cell>
          <cell r="K14">
            <v>41.6666666666667</v>
          </cell>
          <cell r="L14">
            <v>45.6666666666667</v>
          </cell>
        </row>
        <row r="15">
          <cell r="B15">
            <v>2030</v>
          </cell>
          <cell r="C15">
            <v>3</v>
          </cell>
          <cell r="D15">
            <v>9</v>
          </cell>
          <cell r="E15">
            <v>11</v>
          </cell>
          <cell r="F15">
            <v>15.6666666666667</v>
          </cell>
          <cell r="G15">
            <v>19.6666666666667</v>
          </cell>
          <cell r="H15">
            <v>23.6666666666667</v>
          </cell>
          <cell r="I15">
            <v>27.6666666666667</v>
          </cell>
          <cell r="J15">
            <v>31.6666666666667</v>
          </cell>
          <cell r="K15">
            <v>35.6666666666667</v>
          </cell>
          <cell r="L15">
            <v>39.6666666666667</v>
          </cell>
        </row>
        <row r="16">
          <cell r="B16">
            <v>2035</v>
          </cell>
          <cell r="C16">
            <v>6</v>
          </cell>
          <cell r="D16">
            <v>4</v>
          </cell>
          <cell r="E16">
            <v>6.6</v>
          </cell>
          <cell r="F16">
            <v>6.1333333333333302</v>
          </cell>
          <cell r="G16">
            <v>6.43333333333333</v>
          </cell>
          <cell r="H16">
            <v>6.7333333333333298</v>
          </cell>
          <cell r="I16">
            <v>7.0333333333333297</v>
          </cell>
          <cell r="J16">
            <v>7.3333333333333304</v>
          </cell>
          <cell r="K16">
            <v>7.6333333333333302</v>
          </cell>
          <cell r="L16">
            <v>7.93333333333333</v>
          </cell>
        </row>
        <row r="17">
          <cell r="B17">
            <v>2040</v>
          </cell>
          <cell r="C17">
            <v>4</v>
          </cell>
          <cell r="D17">
            <v>1</v>
          </cell>
          <cell r="E17">
            <v>7</v>
          </cell>
          <cell r="F17">
            <v>7</v>
          </cell>
          <cell r="G17">
            <v>8.5</v>
          </cell>
          <cell r="H17">
            <v>10</v>
          </cell>
          <cell r="I17">
            <v>11.5</v>
          </cell>
          <cell r="J17">
            <v>13</v>
          </cell>
          <cell r="K17">
            <v>14.5</v>
          </cell>
          <cell r="L17">
            <v>16</v>
          </cell>
        </row>
        <row r="18">
          <cell r="B18">
            <v>2045</v>
          </cell>
          <cell r="C18">
            <v>5.78571428571429</v>
          </cell>
          <cell r="D18">
            <v>4.5357142857142803</v>
          </cell>
          <cell r="E18">
            <v>8.1785714285714306</v>
          </cell>
          <cell r="F18">
            <v>8.5595238095238297</v>
          </cell>
          <cell r="G18">
            <v>9.7559523809523601</v>
          </cell>
          <cell r="H18">
            <v>10.952380952381001</v>
          </cell>
          <cell r="I18">
            <v>12.1488095238096</v>
          </cell>
          <cell r="J18">
            <v>13.3452380952381</v>
          </cell>
          <cell r="K18">
            <v>14.5416666666667</v>
          </cell>
          <cell r="L18">
            <v>15.738095238095299</v>
          </cell>
        </row>
        <row r="19">
          <cell r="B19">
            <v>2050</v>
          </cell>
          <cell r="C19">
            <v>5.9880952380952399</v>
          </cell>
          <cell r="D19">
            <v>3.9047619047619002</v>
          </cell>
          <cell r="E19">
            <v>7.5238095238095202</v>
          </cell>
          <cell r="F19">
            <v>7.3412698412698596</v>
          </cell>
          <cell r="G19">
            <v>8.1091269841269593</v>
          </cell>
          <cell r="H19">
            <v>8.8769841269841603</v>
          </cell>
          <cell r="I19">
            <v>9.64484126984126</v>
          </cell>
          <cell r="J19">
            <v>10.4126984126985</v>
          </cell>
          <cell r="K19">
            <v>11.1805555555556</v>
          </cell>
          <cell r="L19">
            <v>11.948412698412801</v>
          </cell>
        </row>
        <row r="20">
          <cell r="B20">
            <v>2055</v>
          </cell>
          <cell r="C20">
            <v>6.1904761904761996</v>
          </cell>
          <cell r="D20">
            <v>3.2738095238095202</v>
          </cell>
          <cell r="E20">
            <v>6.8690476190476204</v>
          </cell>
          <cell r="F20">
            <v>6.1230158730158601</v>
          </cell>
          <cell r="G20">
            <v>6.4623015873015603</v>
          </cell>
          <cell r="H20">
            <v>6.80158730158736</v>
          </cell>
          <cell r="I20">
            <v>7.1408730158730602</v>
          </cell>
          <cell r="J20">
            <v>7.4801587301587604</v>
          </cell>
          <cell r="K20">
            <v>7.81944444444445</v>
          </cell>
          <cell r="L20">
            <v>8.1587301587301599</v>
          </cell>
        </row>
        <row r="21">
          <cell r="B21">
            <v>2060</v>
          </cell>
          <cell r="C21">
            <v>6.3928571428571503</v>
          </cell>
          <cell r="D21">
            <v>2.6428571428571401</v>
          </cell>
          <cell r="E21">
            <v>6.21428571428571</v>
          </cell>
          <cell r="F21">
            <v>4.9047619047619602</v>
          </cell>
          <cell r="G21">
            <v>4.8154761904761596</v>
          </cell>
          <cell r="H21">
            <v>4.7261904761904603</v>
          </cell>
          <cell r="I21">
            <v>4.6369047619047601</v>
          </cell>
          <cell r="J21">
            <v>4.5476190476190599</v>
          </cell>
          <cell r="K21">
            <v>4.4583333333333499</v>
          </cell>
          <cell r="L21">
            <v>4.3690476190476604</v>
          </cell>
        </row>
        <row r="22">
          <cell r="B22">
            <v>2065</v>
          </cell>
          <cell r="C22">
            <v>6.5952380952381002</v>
          </cell>
          <cell r="D22">
            <v>8.5952380952381002</v>
          </cell>
          <cell r="E22">
            <v>10.5952380952381</v>
          </cell>
          <cell r="F22">
            <v>12.5952380952381</v>
          </cell>
          <cell r="G22">
            <v>14.5952380952381</v>
          </cell>
          <cell r="H22">
            <v>16.595238095238098</v>
          </cell>
          <cell r="I22">
            <v>18.595238095238098</v>
          </cell>
          <cell r="J22">
            <v>20.595238095238098</v>
          </cell>
          <cell r="K22">
            <v>22.595238095238098</v>
          </cell>
          <cell r="L22">
            <v>24.595238095238098</v>
          </cell>
        </row>
        <row r="23">
          <cell r="B23">
            <v>2070</v>
          </cell>
          <cell r="C23">
            <v>6.7976190476190501</v>
          </cell>
          <cell r="D23">
            <v>8.7976190476190492</v>
          </cell>
          <cell r="E23">
            <v>10.797619047619101</v>
          </cell>
          <cell r="F23">
            <v>12.797619047619101</v>
          </cell>
          <cell r="G23">
            <v>14.797619047619101</v>
          </cell>
          <cell r="H23">
            <v>16.797619047619101</v>
          </cell>
          <cell r="I23">
            <v>18.797619047619101</v>
          </cell>
          <cell r="J23">
            <v>20.797619047619101</v>
          </cell>
          <cell r="K23">
            <v>22.797619047619101</v>
          </cell>
          <cell r="L23">
            <v>24.797619047619101</v>
          </cell>
        </row>
        <row r="24">
          <cell r="B24">
            <v>2075</v>
          </cell>
          <cell r="C24">
            <v>7.0000000000000098</v>
          </cell>
          <cell r="D24">
            <v>8.0000000000000107</v>
          </cell>
          <cell r="E24">
            <v>9.0000000000000107</v>
          </cell>
          <cell r="F24">
            <v>10</v>
          </cell>
          <cell r="G24">
            <v>11</v>
          </cell>
          <cell r="H24">
            <v>12</v>
          </cell>
          <cell r="I24">
            <v>13</v>
          </cell>
          <cell r="J24">
            <v>14</v>
          </cell>
          <cell r="K24">
            <v>15</v>
          </cell>
          <cell r="L24">
            <v>16</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 val="Table3_A_D"/>
    </sheetNames>
    <sheetDataSet>
      <sheetData sheetId="0">
        <row r="4">
          <cell r="C4" t="str">
            <v>Germany</v>
          </cell>
        </row>
        <row r="6">
          <cell r="C6">
            <v>2004</v>
          </cell>
        </row>
        <row r="30">
          <cell r="C30">
            <v>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refreshError="1"/>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1"/>
      <sheetName val="s2"/>
      <sheetName val="t1"/>
      <sheetName val="BJ 067 Tab02.Zu"/>
      <sheetName val="VJ 067 Tab02.Zu"/>
      <sheetName val="t2"/>
      <sheetName val="t3"/>
      <sheetName val="t4"/>
      <sheetName val="BJ 060 Tab01_Bund"/>
      <sheetName val="VJ 060 Tab01_Bund"/>
      <sheetName val="BJ 066 Tab05a Jan"/>
      <sheetName val="BJ 066 Tab05a Feb"/>
      <sheetName val="BJ 066 Tab05a Mär"/>
      <sheetName val="BJ 066 Tab05a Apr"/>
      <sheetName val="BJ 066 Tab05a Mai"/>
      <sheetName val="BJ 066 Tab05a Jun"/>
      <sheetName val="BJ 066 Tab05a Jul"/>
      <sheetName val="BJ 066 Tab05a Aug"/>
      <sheetName val="BJ 066 Tab05a Sep"/>
      <sheetName val="BJ 066 Tab05a Okt"/>
      <sheetName val="BJ 066 Tab05a Nov"/>
      <sheetName val="BJ 066 Tab05a Dez"/>
      <sheetName val="VJ 066 Tab05a Jan"/>
      <sheetName val="VJ 066 Tab05a Feb"/>
      <sheetName val="VJ 066 Tab05a Mär"/>
      <sheetName val="VJ 066 Tab05a Apr"/>
      <sheetName val="VJ 066 Tab05a Mai"/>
      <sheetName val="VJ 066 Tab05a Jun"/>
      <sheetName val="VJ 066 Tab05a Jul"/>
      <sheetName val="VJ 066 Tab05a Aug"/>
      <sheetName val="VJ 066 Tab05a Sep"/>
      <sheetName val="VJ 066 Tab05a Okt"/>
      <sheetName val="VJ 066 Tab05a Nov"/>
      <sheetName val="VJ 066 Tab05a Dez"/>
      <sheetName val="BJ 066 Tab05b"/>
      <sheetName val="VJ 066 Tab05b"/>
      <sheetName val="BJ 067 Tab04"/>
      <sheetName val="VJ 067 Tab04"/>
      <sheetName val="BJ 070 Tab_3.2_MWh"/>
      <sheetName val="VJ 070 Tab_3.2_MWh"/>
      <sheetName val="BJ 070 Tab_3.2_Fall"/>
      <sheetName val="VJ 070 Tab_3.2_Fall"/>
      <sheetName val="VJ 070 Tab_3.3_MWh"/>
      <sheetName val="VJ 070 Tab_3.3_Fall"/>
      <sheetName val="BJ 070 Tab_3.4_MWh"/>
      <sheetName val="BJ 070 Tab_3.4_Fall"/>
      <sheetName val="BJ 070 Tab_3.5_MWh"/>
      <sheetName val="VJ 070 Tab_3.5_MWh"/>
      <sheetName val="BJ 070 Tab_3.5_Fall"/>
      <sheetName val="VJ 070 Tab_3.5_Fall"/>
      <sheetName val="BJ 070 Tab_3.7_MWh"/>
      <sheetName val="VJ 070 Tab_3.7_MWh"/>
      <sheetName val="BJ 070 Tab_3.7_Fall"/>
      <sheetName val="VJ 070 Tab_3.7_Fall"/>
      <sheetName val="BJ 070 Tab_3.8_MWh"/>
      <sheetName val="VJ 070 Tab_3.8_MWh"/>
      <sheetName val="BJ 070 Tab_3.8_Fall"/>
      <sheetName val="VJ 070 Tab_3.8_Fall"/>
      <sheetName val="BJ 070 Tab_3.9_MWh"/>
      <sheetName val="VJ 070 Tab_3.9_MWh"/>
      <sheetName val="BJ 070 Tab_3.9_Fall"/>
      <sheetName val="VJ 070 Tab_3.9_Fall"/>
      <sheetName val="t5"/>
      <sheetName val="BJ 073_01"/>
      <sheetName val="BJ 073_02"/>
      <sheetName val="VJ 073"/>
      <sheetName val="s3"/>
      <sheetName val="t6"/>
      <sheetName val="t7"/>
      <sheetName val="BJ 062 Tab01"/>
      <sheetName val="VJ 062 TabA"/>
      <sheetName val="BJ 062 Tab02"/>
      <sheetName val="VJ 062 Tab B"/>
      <sheetName val="s4"/>
      <sheetName val="t8"/>
      <sheetName val="BJ 064 Tab02"/>
      <sheetName val="VJ 064 Tab02"/>
      <sheetName val="BJ 066 Tab06a Jan"/>
      <sheetName val="BJ 066 Tab06a Feb"/>
      <sheetName val="BJ 066 Tab06a Mär"/>
      <sheetName val="BJ 066 Tab06a Apr"/>
      <sheetName val="BJ 066 Tab06a Mai"/>
      <sheetName val="BJ 066 Tab06a Jun"/>
      <sheetName val="BJ 066 Tab06a Jul"/>
      <sheetName val="BJ 066 Tab06a Aug"/>
      <sheetName val="BJ 066 Tab06a Sep"/>
      <sheetName val="BJ 066 Tab06a Okt"/>
      <sheetName val="BJ 066 Tab06a Nov"/>
      <sheetName val="BJ 066 Tab06a Dez"/>
      <sheetName val="VJ 066 Tab06a Jan"/>
      <sheetName val="VJ 066 Tab06a Feb"/>
      <sheetName val="VJ 066 Tab06a Mär"/>
      <sheetName val="VJ 066 Tab06a Apr"/>
      <sheetName val="VJ 066 Tab06a Mai"/>
      <sheetName val="VJ 066 Tab06a Jun"/>
      <sheetName val="VJ 066 Tab06a Jul"/>
      <sheetName val="VJ 066 Tab06a Aug"/>
      <sheetName val="VJ 066 Tab06a Sep"/>
      <sheetName val="VJ 066 Tab06a Okt"/>
      <sheetName val="VJ 066 Tab06a Nov"/>
      <sheetName val="VJ 066 Tab06a Dez"/>
      <sheetName val="BJ 066 Tab06b"/>
      <sheetName val="VJ 066 Tab06b"/>
      <sheetName val="BJ 067 Tab05"/>
      <sheetName val="VJ 067 Tab05"/>
      <sheetName val="s5"/>
      <sheetName val="t9"/>
      <sheetName val="t10"/>
      <sheetName val="BJ Internettab EV"/>
      <sheetName val="VJ Internettab EV"/>
      <sheetName val="BJ 060 Tab_Regio"/>
      <sheetName val="VJ 060 Tab_Regio"/>
      <sheetName val="t11"/>
      <sheetName val="Brutto- und Nettostromverbrauch"/>
      <sheetName val="t12"/>
      <sheetName val="BJ 083 Tab3.1_Cent_kWh"/>
      <sheetName val="BJ 083 Tab3.1_Fallzahlen"/>
      <sheetName val="BJ 083 Tab3.2_Cent_kWh"/>
      <sheetName val="BJ 083 Tab3.2_Fallzahlen"/>
      <sheetName val="BJ 082 XMLT5AT"/>
      <sheetName val="BJ 082 XMLT5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indexed="22"/>
  </sheetPr>
  <dimension ref="A1:E74"/>
  <sheetViews>
    <sheetView tabSelected="1" view="pageBreakPreview" zoomScaleNormal="100" zoomScaleSheetLayoutView="100" workbookViewId="0"/>
  </sheetViews>
  <sheetFormatPr baseColWidth="10" defaultColWidth="11.42578125" defaultRowHeight="15.75" customHeight="1"/>
  <cols>
    <col min="1" max="3" width="2.140625" style="349" customWidth="1"/>
    <col min="4" max="4" width="117.85546875" style="349" customWidth="1"/>
    <col min="5" max="6" width="2.140625" style="349" customWidth="1"/>
    <col min="7" max="16384" width="11.42578125" style="349"/>
  </cols>
  <sheetData>
    <row r="1" spans="1:5" ht="15.75" customHeight="1">
      <c r="A1" s="412"/>
      <c r="B1" s="412"/>
      <c r="C1" s="412"/>
      <c r="D1" s="412"/>
      <c r="E1" s="412"/>
    </row>
    <row r="2" spans="1:5" ht="15.75" customHeight="1">
      <c r="A2" s="348"/>
      <c r="B2" s="413"/>
      <c r="C2" s="414"/>
      <c r="D2" s="413"/>
      <c r="E2" s="415"/>
    </row>
    <row r="3" spans="1:5" ht="15.75" customHeight="1">
      <c r="A3" s="348"/>
      <c r="B3" s="416"/>
      <c r="C3" s="348"/>
      <c r="D3" s="416"/>
      <c r="E3" s="417"/>
    </row>
    <row r="4" spans="1:5" ht="15.75" customHeight="1">
      <c r="A4" s="348"/>
      <c r="B4" s="418"/>
      <c r="C4" s="419"/>
      <c r="D4" s="418"/>
      <c r="E4" s="420"/>
    </row>
    <row r="5" spans="1:5" ht="15.75" customHeight="1">
      <c r="A5" s="348"/>
      <c r="B5" s="425"/>
      <c r="C5" s="426"/>
      <c r="D5" s="426"/>
      <c r="E5" s="427"/>
    </row>
    <row r="6" spans="1:5" ht="15.75" customHeight="1">
      <c r="A6" s="348"/>
      <c r="B6" s="425"/>
      <c r="C6" s="428" t="s">
        <v>501</v>
      </c>
      <c r="D6" s="426"/>
      <c r="E6" s="427"/>
    </row>
    <row r="7" spans="1:5" ht="15.75" customHeight="1">
      <c r="A7" s="348"/>
      <c r="B7" s="425"/>
      <c r="C7" s="426"/>
      <c r="D7" s="426" t="str">
        <f>erläuterungen!A1</f>
        <v>Erläuterungen zu den Bilanzübersichten und Tabellen</v>
      </c>
      <c r="E7" s="427"/>
    </row>
    <row r="8" spans="1:5" ht="15.75" customHeight="1">
      <c r="A8" s="348"/>
      <c r="B8" s="425"/>
      <c r="C8" s="426"/>
      <c r="D8" s="426" t="str">
        <f>LEFT(heizwerte!A1,60)</f>
        <v xml:space="preserve">Heizwerte der Energieträger und Faktoren für die Umrechnung </v>
      </c>
      <c r="E8" s="427"/>
    </row>
    <row r="9" spans="1:5" ht="15.75" customHeight="1">
      <c r="A9" s="348"/>
      <c r="B9" s="430"/>
      <c r="C9" s="431"/>
      <c r="D9" s="431"/>
      <c r="E9" s="432"/>
    </row>
    <row r="10" spans="1:5" ht="15.75" customHeight="1">
      <c r="A10" s="348"/>
      <c r="B10" s="425"/>
      <c r="C10" s="426"/>
      <c r="D10" s="426"/>
      <c r="E10" s="427"/>
    </row>
    <row r="11" spans="1:5" ht="15.75" customHeight="1">
      <c r="A11" s="348"/>
      <c r="B11" s="425"/>
      <c r="C11" s="428" t="s">
        <v>502</v>
      </c>
      <c r="D11" s="426"/>
      <c r="E11" s="427"/>
    </row>
    <row r="12" spans="1:5" ht="15.75" customHeight="1">
      <c r="A12" s="348"/>
      <c r="B12" s="425"/>
      <c r="C12" s="426"/>
      <c r="D12" s="429" t="str">
        <f>'EB-1'!A2</f>
        <v>Energiebilanz Bayern 2019 
in Terajoule</v>
      </c>
      <c r="E12" s="427"/>
    </row>
    <row r="13" spans="1:5" ht="15.75" customHeight="1">
      <c r="A13" s="348"/>
      <c r="B13" s="425"/>
      <c r="C13" s="426"/>
      <c r="D13" s="429" t="str">
        <f>'EB-2'!A2</f>
        <v>Energiebilanz Bayern 2019 in spezifischen Mengeneinheiten</v>
      </c>
      <c r="E13" s="427"/>
    </row>
    <row r="14" spans="1:5" ht="15.75" hidden="1" customHeight="1">
      <c r="A14" s="348"/>
      <c r="B14" s="425"/>
      <c r="C14" s="426"/>
      <c r="D14" s="426" t="str">
        <f>'EB-3'!A2</f>
        <v>Energiebilanz Bayern 2019 
in Steinkohleeinheiten</v>
      </c>
      <c r="E14" s="427"/>
    </row>
    <row r="15" spans="1:5" ht="15.75" customHeight="1">
      <c r="A15" s="348"/>
      <c r="B15" s="430"/>
      <c r="C15" s="431"/>
      <c r="D15" s="431"/>
      <c r="E15" s="432"/>
    </row>
    <row r="16" spans="1:5" ht="15.75" customHeight="1">
      <c r="A16" s="348"/>
      <c r="B16" s="425"/>
      <c r="C16" s="426"/>
      <c r="D16" s="426"/>
      <c r="E16" s="427"/>
    </row>
    <row r="17" spans="1:5" ht="15.75" customHeight="1">
      <c r="A17" s="348"/>
      <c r="B17" s="425"/>
      <c r="C17" s="428" t="s">
        <v>503</v>
      </c>
      <c r="D17" s="426"/>
      <c r="E17" s="427"/>
    </row>
    <row r="18" spans="1:5" ht="15.75" customHeight="1">
      <c r="A18" s="348"/>
      <c r="B18" s="425"/>
      <c r="C18" s="426"/>
      <c r="D18" s="426" t="str">
        <f>'PEV-1'!A1</f>
        <v>PEV-1. Struktur des Primärenergieverbrauchs (PEV) in Bayern und Deutschland 2019</v>
      </c>
      <c r="E18" s="427"/>
    </row>
    <row r="19" spans="1:5" ht="15.75" customHeight="1">
      <c r="A19" s="348"/>
      <c r="B19" s="425"/>
      <c r="C19" s="426"/>
      <c r="D19" s="426" t="str">
        <f>'PEV-2'!A1</f>
        <v>PEV-2. Veränderung von Primärenergieverbrauch (PEV), Energieproduktivität und Energieintensität in Bayern</v>
      </c>
      <c r="E19" s="427"/>
    </row>
    <row r="20" spans="1:5" ht="15.75" customHeight="1">
      <c r="A20" s="348"/>
      <c r="B20" s="425"/>
      <c r="C20" s="426"/>
      <c r="D20" s="426" t="str">
        <f>'PEV-3'!A1</f>
        <v>PEV-3. Primärenergieverbrauch, Umwandlungsverbrauch und Endenergieverbrauch in Bayern 2019</v>
      </c>
      <c r="E20" s="427"/>
    </row>
    <row r="21" spans="1:5" ht="15.75" customHeight="1">
      <c r="A21" s="348"/>
      <c r="B21" s="425"/>
      <c r="C21" s="426"/>
      <c r="D21" s="426" t="str">
        <f>'PEV-4'!A1</f>
        <v>PEV-4. Struktur des Primärenergieverbrauchs in Bayern 2018 und 2019</v>
      </c>
      <c r="E21" s="427"/>
    </row>
    <row r="22" spans="1:5" ht="15.75" customHeight="1">
      <c r="A22" s="348"/>
      <c r="B22" s="425"/>
      <c r="C22" s="426"/>
      <c r="D22" s="426" t="str">
        <f>'PEV-5'!A1</f>
        <v>PEV-5. Entwicklung des Primärenergieverbrauchs (PEV) in Bayern 1950 bis 2019 nach Energieträgern (Wirkungsgradmethode)</v>
      </c>
      <c r="E22" s="427"/>
    </row>
    <row r="23" spans="1:5" ht="15.75" customHeight="1">
      <c r="A23" s="348"/>
      <c r="B23" s="425"/>
      <c r="C23" s="426"/>
      <c r="D23" s="1533" t="str">
        <f>'PEV-6'!A1&amp;RIGHT('PEV-6'!A2,54)</f>
        <v>PEV-6. Entwicklung des Primärenergieverbrauchs (PEV) in Bayern 1950 bis 2019 nach Endenergieverbrauch (EEV), und nichtenergetischem Verbrauch (Wirkungsgradmethode)</v>
      </c>
      <c r="E23" s="1534"/>
    </row>
    <row r="24" spans="1:5" ht="15.75" customHeight="1">
      <c r="A24" s="348"/>
      <c r="B24" s="425"/>
      <c r="C24" s="426"/>
      <c r="D24" s="1533"/>
      <c r="E24" s="1534"/>
    </row>
    <row r="25" spans="1:5" ht="15.75" customHeight="1">
      <c r="A25" s="348"/>
      <c r="B25" s="425"/>
      <c r="C25" s="426"/>
      <c r="D25" s="429" t="str">
        <f>'EE-1'!A2</f>
        <v>EE-1. Bilanztabelle Erneuerbare Energien 2019</v>
      </c>
      <c r="E25" s="427"/>
    </row>
    <row r="26" spans="1:5" ht="15.75" customHeight="1">
      <c r="A26" s="348"/>
      <c r="B26" s="425"/>
      <c r="C26" s="426"/>
      <c r="D26" s="426" t="str">
        <f>'EE-2a'!A1</f>
        <v>EE-2a. Struktur des Primärenergieverbrauchs (PEV) bei den erneuerbaren Energieträgern in Bayern 2019</v>
      </c>
      <c r="E26" s="427"/>
    </row>
    <row r="27" spans="1:5" ht="15.75" customHeight="1">
      <c r="A27" s="348"/>
      <c r="B27" s="425"/>
      <c r="C27" s="426"/>
      <c r="D27" s="426" t="str">
        <f>'EE-2b'!A1</f>
        <v>EE-2b. Struktur des Primärenergieverbrauchs (PEV) bei den erneuerbaren Energieträgern in Bayern 1990 bis 2019</v>
      </c>
      <c r="E27" s="427"/>
    </row>
    <row r="28" spans="1:5" ht="15.75" customHeight="1">
      <c r="A28" s="348"/>
      <c r="B28" s="425"/>
      <c r="C28" s="426"/>
      <c r="D28" s="426" t="str">
        <f>'EE-3'!A1</f>
        <v>EE-3. Struktur des Primärenergieverbrauchs (PEV) bei der Biomasse in Bayern 2019</v>
      </c>
      <c r="E28" s="427"/>
    </row>
    <row r="29" spans="1:5" ht="15.75" customHeight="1">
      <c r="A29" s="348"/>
      <c r="B29" s="425"/>
      <c r="C29" s="426"/>
      <c r="D29" s="429" t="str">
        <f>'EEV-1'!A1</f>
        <v>EEV-1. Struktur des Endenergieverbrauchs (EEV) in Bayern 2018 und 2019</v>
      </c>
      <c r="E29" s="427"/>
    </row>
    <row r="30" spans="1:5" ht="15.75" customHeight="1">
      <c r="A30" s="348"/>
      <c r="B30" s="425"/>
      <c r="C30" s="426"/>
      <c r="D30" s="429" t="str">
        <f>'EEV-2'!A1</f>
        <v>EEV-2. Entwicklung des Endenergieverbrauchs (EEV) in Bayern 1950 bis 2019 nach Energieträgern</v>
      </c>
      <c r="E30" s="427"/>
    </row>
    <row r="31" spans="1:5" ht="15.75" customHeight="1">
      <c r="A31" s="348"/>
      <c r="B31" s="425"/>
      <c r="C31" s="426"/>
      <c r="D31" s="429" t="str">
        <f>'EEV-3'!A1</f>
        <v>EEV-3. Entwicklung des Endenergieverbrauchs (EEV) in Bayern 1950 bis 2019 nach Verbrauchssektoren</v>
      </c>
      <c r="E31" s="427"/>
    </row>
    <row r="32" spans="1:5" ht="15.75" customHeight="1">
      <c r="A32" s="348"/>
      <c r="B32" s="425"/>
      <c r="C32" s="426"/>
      <c r="D32" s="426" t="str">
        <f>LEFT('EEV-4'!A1,77)&amp;RIGHT('EEV-4'!A1,24)</f>
        <v>EEV-4. Entwicklung des Endenergieverbrauchs (EEV) des Verarbeitenden Gewerbes in Bayern 1950 bis 2019</v>
      </c>
      <c r="E32" s="427"/>
    </row>
    <row r="33" spans="1:5" ht="15.75" customHeight="1">
      <c r="A33" s="348"/>
      <c r="B33" s="425"/>
      <c r="C33" s="426"/>
      <c r="D33" s="429" t="str">
        <f>'EEV-5'!A1</f>
        <v>EEV-5. Entwicklung des Endenergieverbrauchs (EEV) der Haushalte und sonstigen Kleinverbraucher in Bayern 1950 bis 2019</v>
      </c>
      <c r="E33" s="427"/>
    </row>
    <row r="34" spans="1:5" ht="15.75" customHeight="1">
      <c r="A34" s="348"/>
      <c r="B34" s="425"/>
      <c r="C34" s="426"/>
      <c r="D34" s="429" t="str">
        <f>'EEV-6'!A1</f>
        <v>EEV-6. Entwicklung des Endenergieverbrauchs (EEV) des Verkehrs in Bayern 1950 bis 2019</v>
      </c>
      <c r="E34" s="427"/>
    </row>
    <row r="35" spans="1:5" ht="15.75" customHeight="1">
      <c r="A35" s="348"/>
      <c r="B35" s="425"/>
      <c r="C35" s="964" t="s">
        <v>649</v>
      </c>
      <c r="D35" s="959"/>
      <c r="E35" s="427"/>
    </row>
    <row r="36" spans="1:5" ht="15.75" customHeight="1">
      <c r="A36" s="348"/>
      <c r="B36" s="425"/>
      <c r="C36" s="426"/>
      <c r="D36" s="429" t="str">
        <f>LEFT('CO2-1'!A1,52)&amp;RIGHT('CO2-1'!A1,16)</f>
        <v>CO2-1. Energiebedingte CO2-Emissionen in Bayern 2019 (Quellenbilanz)</v>
      </c>
      <c r="E36" s="427"/>
    </row>
    <row r="37" spans="1:5" ht="15.75" customHeight="1">
      <c r="A37" s="348"/>
      <c r="B37" s="425"/>
      <c r="C37" s="426"/>
      <c r="D37" s="429" t="str">
        <f>LEFT('CO2-2'!A1,100)&amp;RIGHT('CO2-2'!A1,14)</f>
        <v>CO2-2. Energiebedingte CO2-Emissionen in Bayern und in Deutschland seit 1990 (Quellenbilanz)Quellenbilanz)</v>
      </c>
      <c r="E37" s="427"/>
    </row>
    <row r="38" spans="1:5" ht="15.75" customHeight="1">
      <c r="A38" s="348"/>
      <c r="B38" s="425"/>
      <c r="C38" s="426"/>
      <c r="D38" s="429" t="str">
        <f>LEFT('CO2-3'!A1,81)&amp;RIGHT('CO2-3'!A1,16)</f>
        <v>CO2-3: Energiebedingte CO2-Emissionen in Bayern nach Emittentensektoren seit 1990 (Quellenbilanz)</v>
      </c>
      <c r="E38" s="427"/>
    </row>
    <row r="39" spans="1:5" ht="15.75" customHeight="1">
      <c r="A39" s="348"/>
      <c r="B39" s="425"/>
      <c r="C39" s="426"/>
      <c r="D39" s="429" t="str">
        <f>LEFT('CO2-4'!A1,95)&amp;RIGHT('CO2-4'!A1,15)</f>
        <v>CO2-4: Energiebedingte CO2-Emissionen je Einwohner in Bayern nach Emittentensektoren seit 1990 (Quellenbilanz)</v>
      </c>
      <c r="E39" s="427"/>
    </row>
    <row r="40" spans="1:5" ht="15.75" customHeight="1">
      <c r="A40" s="348"/>
      <c r="B40" s="430"/>
      <c r="C40" s="431"/>
      <c r="D40" s="431"/>
      <c r="E40" s="432"/>
    </row>
    <row r="41" spans="1:5" ht="15.75" customHeight="1">
      <c r="A41" s="348"/>
      <c r="B41" s="425"/>
      <c r="C41" s="426"/>
      <c r="D41" s="426"/>
      <c r="E41" s="427"/>
    </row>
    <row r="42" spans="1:5" ht="15.75" customHeight="1">
      <c r="B42" s="425"/>
      <c r="C42" s="428" t="s">
        <v>650</v>
      </c>
      <c r="D42" s="433"/>
      <c r="E42" s="427"/>
    </row>
    <row r="43" spans="1:5" ht="15.75" customHeight="1">
      <c r="B43" s="425"/>
      <c r="C43" s="426" t="s">
        <v>582</v>
      </c>
      <c r="D43" s="433"/>
      <c r="E43" s="427"/>
    </row>
    <row r="44" spans="1:5" ht="15.75" customHeight="1">
      <c r="B44" s="425"/>
      <c r="C44" s="426"/>
      <c r="D44" s="434" t="str">
        <f>'E-1'!A1</f>
        <v>E-1. Aufkommen und Verbrauch von Strom in Bayern 2017 bis 2019</v>
      </c>
      <c r="E44" s="427"/>
    </row>
    <row r="45" spans="1:5" ht="15.75" customHeight="1">
      <c r="B45" s="425"/>
      <c r="C45" s="426"/>
      <c r="D45" s="434" t="str">
        <f>'E-2'!A1</f>
        <v>E-2. Entwicklung des Stromaufkommens und -verbrauchs in Bayern 1950 bis 2020</v>
      </c>
      <c r="E45" s="427"/>
    </row>
    <row r="46" spans="1:5" ht="15.75" customHeight="1">
      <c r="B46" s="425"/>
      <c r="C46" s="426"/>
      <c r="D46" s="434" t="str">
        <f>LEFT('E-3'!A1,52)&amp;RIGHT('E-3'!A1,20)</f>
        <v>E-3. Entwicklung des Stromaufkommens und -verbrauchschland 1960 bis 2020</v>
      </c>
      <c r="E46" s="427"/>
    </row>
    <row r="47" spans="1:5" ht="15.75" customHeight="1">
      <c r="B47" s="425"/>
      <c r="C47" s="426"/>
      <c r="D47" s="429" t="str">
        <f>LEFT('E-4'!A1,95)&amp;RIGHT('E-4'!A1,15)</f>
        <v>E-4. Emissionen der Kraft- und Heizwerke in Bayern 1976 bis 2019 (Schwefeldioxid, Stickstoffoxi, Kohlendioxid)</v>
      </c>
      <c r="E47" s="427"/>
    </row>
    <row r="48" spans="1:5" ht="15.75" customHeight="1">
      <c r="B48" s="425"/>
      <c r="C48" s="426"/>
      <c r="D48" s="426" t="str">
        <f>LEFT('E-5'!A1,119)</f>
        <v>E-5. Entwicklung der Bruttostromerzeugung der Stromerzeugungsanlagen der allgemeinen Versorgung in Bayern 1955 bis 2020</v>
      </c>
      <c r="E48" s="427"/>
    </row>
    <row r="49" spans="2:5" ht="15.75" customHeight="1">
      <c r="B49" s="425"/>
      <c r="C49" s="426"/>
      <c r="D49" s="426" t="str">
        <f>'E-6'!A1</f>
        <v>E-6. Bruttostromerzeugung nach Energieträgern 2017 bis 2020 in Bayern und Deutschland</v>
      </c>
      <c r="E49" s="427"/>
    </row>
    <row r="50" spans="2:5" ht="15.75" customHeight="1">
      <c r="B50" s="425"/>
      <c r="C50" s="426" t="s">
        <v>500</v>
      </c>
      <c r="D50" s="426"/>
      <c r="E50" s="427"/>
    </row>
    <row r="51" spans="2:5" ht="15.75" customHeight="1">
      <c r="B51" s="425"/>
      <c r="C51" s="426"/>
      <c r="D51" s="426" t="str">
        <f>'G-1'!A1</f>
        <v>G-1. Öffentliche Gasversorgung in Bayern 2018 und 2019</v>
      </c>
      <c r="E51" s="427"/>
    </row>
    <row r="52" spans="2:5" ht="15.75" customHeight="1">
      <c r="B52" s="425"/>
      <c r="C52" s="426"/>
      <c r="D52" s="426" t="str">
        <f>'G-2'!A1</f>
        <v>G-2. Entwicklung der öffentlichen Gasversorgung in Bayern 1950 bis 2019</v>
      </c>
      <c r="E52" s="427"/>
    </row>
    <row r="53" spans="2:5" ht="15.75" customHeight="1">
      <c r="B53" s="425"/>
      <c r="C53" s="426"/>
      <c r="D53" s="426" t="str">
        <f>LEFT('G-3'!A1,76)</f>
        <v>G-3. Entwicklung der öffentlichen Gasversorgung in Deutschland 1970 bis 2019</v>
      </c>
      <c r="E53" s="427"/>
    </row>
    <row r="54" spans="2:5" ht="15.75" customHeight="1">
      <c r="B54" s="425"/>
      <c r="C54" s="426" t="s">
        <v>583</v>
      </c>
      <c r="D54" s="426"/>
      <c r="E54" s="427"/>
    </row>
    <row r="55" spans="2:5" ht="15.75" customHeight="1">
      <c r="B55" s="425"/>
      <c r="C55" s="426"/>
      <c r="D55" s="426" t="str">
        <f>'M-1'!A1</f>
        <v>M-1. Aufkommen von Mineralölprodukten in Bayern 2018 und 2019</v>
      </c>
      <c r="E55" s="427"/>
    </row>
    <row r="56" spans="2:5" ht="15.75" customHeight="1">
      <c r="B56" s="425"/>
      <c r="C56" s="426"/>
      <c r="D56" s="426" t="str">
        <f>'M-2'!A1</f>
        <v>M-2. Verbrauch von Mineralölprodukten in Bayern 2018 und 2019</v>
      </c>
      <c r="E56" s="427"/>
    </row>
    <row r="57" spans="2:5" ht="15.75" customHeight="1">
      <c r="B57" s="425"/>
      <c r="C57" s="426"/>
      <c r="D57" s="426" t="str">
        <f>LEFT('M-3'!A1,41)&amp;RIGHT('M-3'!A1,40)</f>
        <v>M-3. Entwicklung des Kraftstoffverbrauchs in Bayern und Deutschland 1970 bis 2019</v>
      </c>
      <c r="E57" s="427"/>
    </row>
    <row r="58" spans="2:5" ht="15.75" customHeight="1">
      <c r="B58" s="425"/>
      <c r="C58" s="426"/>
      <c r="D58" s="426" t="str">
        <f>LEFT('M-4'!A1,37)&amp;RIGHT('M-4'!A1,40)</f>
        <v>M-4. Entwicklung des Heizölverbrauchs in Bayern und Deutschland 1970 bis 2019</v>
      </c>
      <c r="E58" s="427"/>
    </row>
    <row r="59" spans="2:5" ht="15.75" customHeight="1">
      <c r="B59" s="425"/>
      <c r="C59" s="426" t="s">
        <v>584</v>
      </c>
      <c r="D59" s="426"/>
      <c r="E59" s="427"/>
    </row>
    <row r="60" spans="2:5" ht="15.75" customHeight="1">
      <c r="B60" s="425"/>
      <c r="C60" s="426"/>
      <c r="D60" s="426" t="str">
        <f>'K-1'!A1</f>
        <v>K-1. Kohleaufkommen in Bayern 2018 und 2019</v>
      </c>
      <c r="E60" s="427"/>
    </row>
    <row r="61" spans="2:5" ht="15.75" customHeight="1">
      <c r="B61" s="425"/>
      <c r="C61" s="426"/>
      <c r="D61" s="426" t="str">
        <f>'K-2'!A1</f>
        <v>K-2. Entwicklung des Kohleverbrauchs in Bayern 1970 bis 2019 nach Kohlearten</v>
      </c>
      <c r="E61" s="427"/>
    </row>
    <row r="62" spans="2:5" ht="15.75" customHeight="1">
      <c r="B62" s="425"/>
      <c r="C62" s="426"/>
      <c r="D62" s="426" t="str">
        <f>'K-3'!A1</f>
        <v>K-3. Entwicklung des Kohleverbrauchs in Bayern 1970 bis 2019 nach Verbrauchergruppen und Kohlearten</v>
      </c>
      <c r="E62" s="427"/>
    </row>
    <row r="63" spans="2:5" ht="15.75" customHeight="1">
      <c r="B63" s="430"/>
      <c r="C63" s="431"/>
      <c r="D63" s="431"/>
      <c r="E63" s="432"/>
    </row>
    <row r="64" spans="2:5" ht="15.75" customHeight="1">
      <c r="B64" s="425"/>
      <c r="C64" s="426"/>
      <c r="D64" s="426"/>
      <c r="E64" s="427"/>
    </row>
    <row r="65" spans="2:5" ht="15.75" customHeight="1">
      <c r="B65" s="425"/>
      <c r="C65" s="428" t="s">
        <v>496</v>
      </c>
      <c r="D65" s="426"/>
      <c r="E65" s="427"/>
    </row>
    <row r="66" spans="2:5" ht="15.75" customHeight="1">
      <c r="B66" s="425"/>
      <c r="C66" s="426"/>
      <c r="D66" s="426" t="str">
        <f>LEFT(aufbau!A1,32)</f>
        <v>1. Aufbau der Energiebilanz 2019</v>
      </c>
      <c r="E66" s="427"/>
    </row>
    <row r="67" spans="2:5" ht="15.75" hidden="1" customHeight="1">
      <c r="B67" s="425"/>
      <c r="C67" s="426"/>
      <c r="D67" s="426" t="str">
        <f>pev!A1</f>
        <v>2. Entwicklung des Primärenergieverbrauchs in Bayern nach Energieträgern 2019 (in Mio t SKE)</v>
      </c>
      <c r="E67" s="427"/>
    </row>
    <row r="68" spans="2:5" ht="15.75" customHeight="1">
      <c r="B68" s="425"/>
      <c r="C68" s="426"/>
      <c r="D68" s="426" t="str">
        <f>strom!A1</f>
        <v>2. Elektrizitätsversorgung in Bayern 2019 (in Mio kWh)</v>
      </c>
      <c r="E68" s="427"/>
    </row>
    <row r="69" spans="2:5" ht="15.75" customHeight="1">
      <c r="B69" s="425"/>
      <c r="C69" s="426"/>
      <c r="D69" s="426" t="str">
        <f>gas!A1</f>
        <v>3. Gasversorgung in Bayern 2019 (in Mio m³)</v>
      </c>
      <c r="E69" s="427"/>
    </row>
    <row r="70" spans="2:5" ht="15.75" customHeight="1">
      <c r="B70" s="425"/>
      <c r="C70" s="426"/>
      <c r="D70" s="426" t="str">
        <f>mineralöl!A1</f>
        <v>4. Mineralölversorgung in Bayern 2019 (in Mio t)</v>
      </c>
      <c r="E70" s="427"/>
    </row>
    <row r="71" spans="2:5" ht="15.75" customHeight="1">
      <c r="B71" s="425"/>
      <c r="C71" s="426"/>
      <c r="D71" s="426"/>
      <c r="E71" s="427"/>
    </row>
    <row r="72" spans="2:5" ht="15.75" customHeight="1">
      <c r="B72" s="430"/>
      <c r="C72" s="431"/>
      <c r="D72" s="431"/>
      <c r="E72" s="432"/>
    </row>
    <row r="73" spans="2:5" ht="71.45" customHeight="1">
      <c r="B73" s="1535" t="s">
        <v>959</v>
      </c>
      <c r="C73" s="1536"/>
      <c r="D73" s="1536"/>
      <c r="E73" s="435"/>
    </row>
    <row r="74" spans="2:5" ht="15.75" customHeight="1">
      <c r="B74" s="435"/>
      <c r="C74" s="435"/>
      <c r="D74" s="435"/>
      <c r="E74" s="435"/>
    </row>
  </sheetData>
  <mergeCells count="2">
    <mergeCell ref="D23:E24"/>
    <mergeCell ref="B73:D73"/>
  </mergeCells>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4" manualBreakCount="4">
    <brk id="9" max="5" man="1"/>
    <brk id="15" max="5" man="1"/>
    <brk id="40" max="5" man="1"/>
    <brk id="63"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EDF082"/>
  </sheetPr>
  <dimension ref="A1:L40"/>
  <sheetViews>
    <sheetView view="pageBreakPreview" zoomScaleNormal="90" zoomScaleSheetLayoutView="100" workbookViewId="0"/>
  </sheetViews>
  <sheetFormatPr baseColWidth="10" defaultColWidth="11.42578125" defaultRowHeight="15.75" customHeight="1"/>
  <cols>
    <col min="1" max="1" width="35.7109375" style="13" customWidth="1"/>
    <col min="2" max="6" width="18" style="13" customWidth="1"/>
    <col min="7" max="7" width="2.85546875" style="32" customWidth="1"/>
    <col min="8" max="12" width="11.42578125" style="13"/>
    <col min="13" max="13" width="12.85546875" style="13" bestFit="1" customWidth="1"/>
    <col min="14" max="16384" width="11.42578125" style="13"/>
  </cols>
  <sheetData>
    <row r="1" spans="1:12" ht="15.75" customHeight="1">
      <c r="A1" s="520" t="s">
        <v>861</v>
      </c>
      <c r="B1" s="521"/>
      <c r="C1" s="521"/>
      <c r="D1" s="521"/>
      <c r="E1" s="521"/>
      <c r="F1" s="521"/>
    </row>
    <row r="2" spans="1:12" ht="10.15" customHeight="1">
      <c r="A2" s="522"/>
      <c r="B2" s="522"/>
      <c r="C2" s="522"/>
      <c r="D2" s="522"/>
      <c r="E2" s="522"/>
      <c r="F2" s="522"/>
    </row>
    <row r="3" spans="1:12">
      <c r="A3" s="576"/>
      <c r="B3" s="286">
        <v>2018</v>
      </c>
      <c r="C3" s="4">
        <v>2019</v>
      </c>
      <c r="D3" s="286">
        <v>2018</v>
      </c>
      <c r="E3" s="4">
        <v>2019</v>
      </c>
      <c r="F3" s="5" t="s">
        <v>56</v>
      </c>
    </row>
    <row r="4" spans="1:12">
      <c r="A4" s="577"/>
      <c r="B4" s="370" t="s">
        <v>17</v>
      </c>
      <c r="C4" s="612"/>
      <c r="D4" s="287" t="s">
        <v>5</v>
      </c>
      <c r="E4" s="14"/>
      <c r="F4" s="14"/>
    </row>
    <row r="5" spans="1:12" ht="15.75" customHeight="1">
      <c r="A5" s="819" t="s">
        <v>24</v>
      </c>
      <c r="B5" s="1083">
        <v>386629.48831738404</v>
      </c>
      <c r="C5" s="1083">
        <v>403907.7044264616</v>
      </c>
      <c r="D5" s="902">
        <v>21.980234413673937</v>
      </c>
      <c r="E5" s="902">
        <v>22.527210395371142</v>
      </c>
      <c r="F5" s="902">
        <v>4.4689338581680715</v>
      </c>
      <c r="I5" s="700"/>
      <c r="J5" s="700"/>
    </row>
    <row r="6" spans="1:12" ht="15">
      <c r="A6" s="824" t="s">
        <v>187</v>
      </c>
      <c r="B6" s="1093">
        <v>0</v>
      </c>
      <c r="C6" s="1093">
        <v>0</v>
      </c>
      <c r="D6" s="901">
        <v>0</v>
      </c>
      <c r="E6" s="901">
        <v>0</v>
      </c>
      <c r="F6" s="1121" t="s">
        <v>32</v>
      </c>
      <c r="H6" s="28"/>
      <c r="I6" s="700"/>
      <c r="J6" s="700"/>
      <c r="K6" s="734"/>
      <c r="L6" s="734"/>
    </row>
    <row r="7" spans="1:12" ht="15.75" customHeight="1">
      <c r="A7" s="824" t="s">
        <v>188</v>
      </c>
      <c r="B7" s="1093">
        <v>0</v>
      </c>
      <c r="C7" s="1093">
        <v>0</v>
      </c>
      <c r="D7" s="901">
        <v>0</v>
      </c>
      <c r="E7" s="901">
        <v>0</v>
      </c>
      <c r="F7" s="1121" t="s">
        <v>32</v>
      </c>
      <c r="H7" s="28"/>
      <c r="I7" s="700"/>
      <c r="J7" s="700"/>
      <c r="K7" s="734"/>
      <c r="L7" s="734"/>
    </row>
    <row r="8" spans="1:12" ht="15.75" customHeight="1">
      <c r="A8" s="824" t="s">
        <v>189</v>
      </c>
      <c r="B8" s="1093">
        <v>1974.52727</v>
      </c>
      <c r="C8" s="1093">
        <v>1765.8702250000001</v>
      </c>
      <c r="D8" s="901">
        <v>0.11225365255938299</v>
      </c>
      <c r="E8" s="901">
        <v>9.8488168592830189E-2</v>
      </c>
      <c r="F8" s="901">
        <v>-10.567443061953753</v>
      </c>
      <c r="H8" s="28"/>
      <c r="I8" s="700"/>
      <c r="J8" s="700"/>
      <c r="K8" s="734"/>
      <c r="L8" s="734"/>
    </row>
    <row r="9" spans="1:12" ht="15.75" customHeight="1">
      <c r="A9" s="824" t="s">
        <v>190</v>
      </c>
      <c r="B9" s="1093">
        <v>340.77024897581168</v>
      </c>
      <c r="C9" s="1093">
        <v>63.892724426591855</v>
      </c>
      <c r="D9" s="901">
        <v>1.937309537948554E-2</v>
      </c>
      <c r="E9" s="901">
        <v>3.5634993591793637E-3</v>
      </c>
      <c r="F9" s="901">
        <v>-81.250498064716012</v>
      </c>
      <c r="H9" s="28"/>
      <c r="I9" s="700"/>
      <c r="J9" s="700"/>
      <c r="K9" s="734"/>
      <c r="L9" s="734"/>
    </row>
    <row r="10" spans="1:12" ht="15.75" customHeight="1">
      <c r="A10" s="824" t="s">
        <v>191</v>
      </c>
      <c r="B10" s="1093">
        <v>345245.61221840826</v>
      </c>
      <c r="C10" s="1093">
        <v>360623.42558203498</v>
      </c>
      <c r="D10" s="901">
        <v>19.627523808074159</v>
      </c>
      <c r="E10" s="901">
        <v>20.113109238957474</v>
      </c>
      <c r="F10" s="901">
        <v>4.4541661991922581</v>
      </c>
      <c r="H10" s="28"/>
      <c r="I10" s="700"/>
      <c r="J10" s="700"/>
      <c r="K10" s="734"/>
      <c r="L10" s="734"/>
    </row>
    <row r="11" spans="1:12" ht="15.75" customHeight="1">
      <c r="A11" s="824" t="s">
        <v>192</v>
      </c>
      <c r="B11" s="1093">
        <v>39068.578579999994</v>
      </c>
      <c r="C11" s="1093">
        <v>41454.515894999997</v>
      </c>
      <c r="D11" s="901">
        <v>2.2210838576609131</v>
      </c>
      <c r="E11" s="901">
        <v>2.3120494884616556</v>
      </c>
      <c r="F11" s="901">
        <v>6.1070491984098254</v>
      </c>
      <c r="I11" s="700"/>
      <c r="J11" s="700"/>
      <c r="K11" s="734"/>
      <c r="L11" s="734"/>
    </row>
    <row r="12" spans="1:12" ht="15.75" customHeight="1">
      <c r="A12" s="843" t="s">
        <v>193</v>
      </c>
      <c r="B12" s="1102">
        <v>1367700.3773351773</v>
      </c>
      <c r="C12" s="1102">
        <v>1421039.1602792973</v>
      </c>
      <c r="D12" s="902">
        <v>77.7549975102243</v>
      </c>
      <c r="E12" s="902">
        <v>79.255849276580491</v>
      </c>
      <c r="F12" s="1121" t="s">
        <v>53</v>
      </c>
      <c r="I12" s="700"/>
      <c r="J12" s="700"/>
      <c r="K12" s="734"/>
      <c r="L12" s="734"/>
    </row>
    <row r="13" spans="1:12" ht="15">
      <c r="A13" s="824" t="s">
        <v>187</v>
      </c>
      <c r="B13" s="1093">
        <v>36532.669171401423</v>
      </c>
      <c r="C13" s="1093">
        <v>37023.618100000007</v>
      </c>
      <c r="D13" s="901">
        <v>2.0769151252255824</v>
      </c>
      <c r="E13" s="901">
        <v>2.0649243017557306</v>
      </c>
      <c r="F13" s="1122" t="s">
        <v>53</v>
      </c>
      <c r="I13" s="700"/>
      <c r="J13" s="700"/>
      <c r="K13" s="734"/>
      <c r="L13" s="734"/>
    </row>
    <row r="14" spans="1:12" ht="15.75" customHeight="1">
      <c r="A14" s="824" t="s">
        <v>188</v>
      </c>
      <c r="B14" s="1329">
        <v>11218.670070800737</v>
      </c>
      <c r="C14" s="1329">
        <v>10829.507921615257</v>
      </c>
      <c r="D14" s="1124">
        <v>0.63779149138113167</v>
      </c>
      <c r="E14" s="1124">
        <v>0.6039959147968722</v>
      </c>
      <c r="F14" s="1122" t="s">
        <v>53</v>
      </c>
      <c r="I14" s="700"/>
      <c r="J14" s="700"/>
      <c r="K14" s="734"/>
      <c r="L14" s="734"/>
    </row>
    <row r="15" spans="1:12" ht="15.75" customHeight="1">
      <c r="A15" s="824" t="s">
        <v>195</v>
      </c>
      <c r="B15" s="1329">
        <v>613306.05573452893</v>
      </c>
      <c r="C15" s="1329">
        <v>648212.69473657827</v>
      </c>
      <c r="D15" s="1124">
        <v>34.867001301526408</v>
      </c>
      <c r="E15" s="901">
        <v>36.1528725380875</v>
      </c>
      <c r="F15" s="1122" t="s">
        <v>53</v>
      </c>
      <c r="I15" s="700"/>
      <c r="J15" s="700"/>
      <c r="K15" s="734"/>
      <c r="L15" s="734"/>
    </row>
    <row r="16" spans="1:12" ht="15.75" customHeight="1">
      <c r="A16" s="824" t="s">
        <v>190</v>
      </c>
      <c r="B16" s="1329">
        <v>400037.13723666349</v>
      </c>
      <c r="C16" s="1329">
        <v>431281.29322698386</v>
      </c>
      <c r="D16" s="1124">
        <v>22.742471322877517</v>
      </c>
      <c r="E16" s="1124">
        <v>24.053922036243076</v>
      </c>
      <c r="F16" s="1122" t="s">
        <v>53</v>
      </c>
      <c r="I16" s="700"/>
      <c r="J16" s="700"/>
      <c r="K16" s="734"/>
      <c r="L16" s="734"/>
    </row>
    <row r="17" spans="1:12" ht="15.75" customHeight="1">
      <c r="A17" s="824" t="s">
        <v>191</v>
      </c>
      <c r="B17" s="1329">
        <v>15261.433297225667</v>
      </c>
      <c r="C17" s="1329">
        <v>14802.456923596201</v>
      </c>
      <c r="D17" s="1124">
        <v>0.86762621966976861</v>
      </c>
      <c r="E17" s="901">
        <v>0.82557984864332212</v>
      </c>
      <c r="F17" s="1122" t="s">
        <v>53</v>
      </c>
      <c r="I17" s="700"/>
      <c r="J17" s="700"/>
      <c r="K17" s="734"/>
      <c r="L17" s="734"/>
    </row>
    <row r="18" spans="1:12" ht="15.75" customHeight="1">
      <c r="A18" s="824" t="s">
        <v>196</v>
      </c>
      <c r="B18" s="1329">
        <v>245338.41065454544</v>
      </c>
      <c r="C18" s="1329">
        <v>244564.96363636365</v>
      </c>
      <c r="D18" s="1124">
        <v>13.947709473309308</v>
      </c>
      <c r="E18" s="1124">
        <v>0.82557984864332212</v>
      </c>
      <c r="F18" s="1122" t="s">
        <v>53</v>
      </c>
      <c r="I18" s="700"/>
      <c r="J18" s="700"/>
      <c r="K18" s="734"/>
      <c r="L18" s="734"/>
    </row>
    <row r="19" spans="1:12" ht="15.75" customHeight="1">
      <c r="A19" s="824" t="s">
        <v>197</v>
      </c>
      <c r="B19" s="1329">
        <v>46006.001170011645</v>
      </c>
      <c r="C19" s="1329">
        <v>34324.625734160283</v>
      </c>
      <c r="D19" s="1124">
        <v>2.6154825762345912</v>
      </c>
      <c r="E19" s="901">
        <v>1.9143929595345979</v>
      </c>
      <c r="F19" s="1122" t="s">
        <v>53</v>
      </c>
      <c r="I19" s="700"/>
      <c r="J19" s="700"/>
      <c r="K19" s="734"/>
      <c r="L19" s="734"/>
    </row>
    <row r="20" spans="1:12" ht="15.75" customHeight="1">
      <c r="A20" s="818" t="s">
        <v>198</v>
      </c>
      <c r="B20" s="1329">
        <v>0</v>
      </c>
      <c r="C20" s="1329">
        <v>0</v>
      </c>
      <c r="D20" s="1124">
        <v>0</v>
      </c>
      <c r="E20" s="901">
        <v>0</v>
      </c>
      <c r="F20" s="1122" t="s">
        <v>53</v>
      </c>
      <c r="I20" s="700"/>
      <c r="J20" s="700"/>
      <c r="K20" s="734"/>
      <c r="L20" s="734"/>
    </row>
    <row r="21" spans="1:12" ht="15.75" customHeight="1">
      <c r="A21" s="843" t="s">
        <v>199</v>
      </c>
      <c r="B21" s="1332">
        <v>4657.236308740803</v>
      </c>
      <c r="C21" s="1332">
        <v>-31969.850075239345</v>
      </c>
      <c r="D21" s="1130">
        <v>0.2647680761017463</v>
      </c>
      <c r="E21" s="902">
        <v>-1.7830596719516452</v>
      </c>
      <c r="F21" s="1121" t="s">
        <v>53</v>
      </c>
      <c r="I21" s="700"/>
      <c r="J21" s="700"/>
      <c r="K21" s="734"/>
      <c r="L21" s="734"/>
    </row>
    <row r="22" spans="1:12" s="65" customFormat="1" ht="15">
      <c r="A22" s="824" t="s">
        <v>187</v>
      </c>
      <c r="B22" s="1329">
        <v>964.69644000000005</v>
      </c>
      <c r="C22" s="1329">
        <v>-1657.7971</v>
      </c>
      <c r="D22" s="1124">
        <v>5.4843860931347709E-2</v>
      </c>
      <c r="E22" s="901">
        <v>-9.2460588533625099E-2</v>
      </c>
      <c r="F22" s="1122" t="s">
        <v>53</v>
      </c>
      <c r="G22" s="66"/>
      <c r="I22" s="700"/>
      <c r="J22" s="700"/>
      <c r="K22" s="734"/>
      <c r="L22" s="734"/>
    </row>
    <row r="23" spans="1:12" s="65" customFormat="1" ht="15.75" customHeight="1">
      <c r="A23" s="824" t="s">
        <v>188</v>
      </c>
      <c r="B23" s="1329">
        <v>-3.0905899999999997</v>
      </c>
      <c r="C23" s="1329">
        <v>0.78255999999999992</v>
      </c>
      <c r="D23" s="1124">
        <v>-1.7570282332109974E-4</v>
      </c>
      <c r="E23" s="1124">
        <v>4.3645846746187245E-5</v>
      </c>
      <c r="F23" s="1122" t="s">
        <v>53</v>
      </c>
      <c r="G23" s="66"/>
      <c r="I23" s="700"/>
      <c r="J23" s="700"/>
      <c r="K23" s="734"/>
      <c r="L23" s="734"/>
    </row>
    <row r="24" spans="1:12" s="65" customFormat="1" ht="15.75" customHeight="1">
      <c r="A24" s="824" t="s">
        <v>195</v>
      </c>
      <c r="B24" s="1329">
        <v>1041.4047860955225</v>
      </c>
      <c r="C24" s="1329">
        <v>6023.2152846034805</v>
      </c>
      <c r="D24" s="1124">
        <v>5.9204799451589914E-2</v>
      </c>
      <c r="E24" s="901">
        <v>0.33593377022988158</v>
      </c>
      <c r="F24" s="1122" t="s">
        <v>53</v>
      </c>
      <c r="G24" s="66"/>
      <c r="I24" s="700"/>
      <c r="J24" s="700"/>
      <c r="K24" s="734"/>
      <c r="L24" s="734"/>
    </row>
    <row r="25" spans="1:12" s="65" customFormat="1" ht="15.75" customHeight="1">
      <c r="A25" s="824" t="s">
        <v>190</v>
      </c>
      <c r="B25" s="1329">
        <v>2601.1403339110816</v>
      </c>
      <c r="C25" s="1097" t="s">
        <v>32</v>
      </c>
      <c r="D25" s="1124">
        <v>0.14787716925330283</v>
      </c>
      <c r="E25" s="1097" t="s">
        <v>32</v>
      </c>
      <c r="F25" s="1122" t="s">
        <v>53</v>
      </c>
      <c r="G25" s="66"/>
      <c r="I25" s="700"/>
      <c r="J25" s="700"/>
      <c r="K25" s="734"/>
      <c r="L25" s="734"/>
    </row>
    <row r="26" spans="1:12" s="65" customFormat="1" ht="15.75" customHeight="1">
      <c r="A26" s="824" t="s">
        <v>191</v>
      </c>
      <c r="B26" s="1329">
        <v>53.881918734198962</v>
      </c>
      <c r="C26" s="1329">
        <v>307.74932209836072</v>
      </c>
      <c r="D26" s="1124">
        <v>3.0632355788237243E-3</v>
      </c>
      <c r="E26" s="901">
        <v>1.7164153226012151E-2</v>
      </c>
      <c r="F26" s="1122" t="s">
        <v>53</v>
      </c>
      <c r="G26" s="66"/>
      <c r="I26" s="700"/>
      <c r="J26" s="700"/>
      <c r="K26" s="734"/>
      <c r="L26" s="734"/>
    </row>
    <row r="27" spans="1:12" s="65" customFormat="1" ht="15.75" customHeight="1">
      <c r="A27" s="824" t="s">
        <v>192</v>
      </c>
      <c r="B27" s="1093">
        <v>-0.79657999999997742</v>
      </c>
      <c r="C27" s="1093">
        <v>197.86330499999997</v>
      </c>
      <c r="D27" s="901">
        <v>-4.5286289996770094E-5</v>
      </c>
      <c r="E27" s="901">
        <v>1.1035462439588152E-2</v>
      </c>
      <c r="F27" s="1122" t="s">
        <v>53</v>
      </c>
      <c r="G27" s="66"/>
      <c r="I27" s="700"/>
      <c r="J27" s="700"/>
      <c r="K27" s="734"/>
      <c r="L27" s="734"/>
    </row>
    <row r="28" spans="1:12" s="32" customFormat="1" ht="15.75" customHeight="1">
      <c r="A28" s="843" t="s">
        <v>16</v>
      </c>
      <c r="B28" s="1102">
        <v>1758987.1019613023</v>
      </c>
      <c r="C28" s="1102">
        <v>1792977.0146305198</v>
      </c>
      <c r="D28" s="902">
        <v>100</v>
      </c>
      <c r="E28" s="902">
        <v>100</v>
      </c>
      <c r="F28" s="902">
        <v>1.9323571293568875</v>
      </c>
      <c r="I28" s="700"/>
      <c r="J28" s="700"/>
      <c r="K28" s="734"/>
      <c r="L28" s="734"/>
    </row>
    <row r="29" spans="1:12" s="32" customFormat="1" ht="14.25">
      <c r="A29" s="99" t="s">
        <v>168</v>
      </c>
      <c r="B29" s="110"/>
      <c r="C29" s="110"/>
      <c r="D29" s="111"/>
      <c r="E29" s="112"/>
      <c r="F29" s="113"/>
    </row>
    <row r="30" spans="1:12" s="32" customFormat="1" ht="15.75" customHeight="1">
      <c r="A30" s="106" t="s">
        <v>932</v>
      </c>
      <c r="B30" s="105"/>
      <c r="C30" s="105"/>
      <c r="D30" s="105"/>
      <c r="E30" s="105"/>
      <c r="F30" s="105"/>
    </row>
    <row r="31" spans="1:12" s="32" customFormat="1" ht="15.75" customHeight="1">
      <c r="A31" s="106" t="s">
        <v>186</v>
      </c>
      <c r="B31" s="106"/>
      <c r="C31" s="107"/>
      <c r="D31" s="106"/>
      <c r="E31" s="107"/>
      <c r="F31" s="107"/>
    </row>
    <row r="32" spans="1:12" ht="15.75" customHeight="1">
      <c r="B32" s="108"/>
      <c r="C32" s="107"/>
      <c r="D32" s="108"/>
      <c r="E32" s="107"/>
      <c r="F32" s="107"/>
    </row>
    <row r="40" spans="4:4" ht="15.75" customHeight="1">
      <c r="D40" s="203"/>
    </row>
  </sheetData>
  <conditionalFormatting sqref="A1:GR24 A26:GR1000 A25:B25 D25 F25:GR25">
    <cfRule type="cellIs" dxfId="452" priority="3" stopIfTrue="1" operator="equal">
      <formula>0</formula>
    </cfRule>
  </conditionalFormatting>
  <conditionalFormatting sqref="C25">
    <cfRule type="cellIs" dxfId="451" priority="2" stopIfTrue="1" operator="equal">
      <formula>0</formula>
    </cfRule>
  </conditionalFormatting>
  <conditionalFormatting sqref="E25">
    <cfRule type="cellIs" dxfId="450"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tabColor rgb="FFEDF082"/>
  </sheetPr>
  <dimension ref="A1:X77"/>
  <sheetViews>
    <sheetView view="pageBreakPreview" zoomScaleNormal="70" zoomScaleSheetLayoutView="100" workbookViewId="0"/>
  </sheetViews>
  <sheetFormatPr baseColWidth="10" defaultColWidth="9.85546875" defaultRowHeight="15.75" customHeight="1"/>
  <cols>
    <col min="1" max="1" width="7.140625" style="296" customWidth="1"/>
    <col min="2" max="6" width="12.85546875" style="296" customWidth="1"/>
    <col min="7" max="7" width="13.7109375" style="296" customWidth="1"/>
    <col min="8" max="8" width="12.85546875" style="296" customWidth="1"/>
    <col min="9" max="9" width="13.7109375" style="296" customWidth="1"/>
    <col min="10" max="10" width="12.85546875" style="296" customWidth="1"/>
    <col min="11" max="11" width="5.7109375" style="296" customWidth="1"/>
    <col min="12" max="13" width="9.85546875" style="296"/>
    <col min="14" max="14" width="13.85546875" style="296" customWidth="1"/>
    <col min="15" max="16384" width="9.85546875" style="296"/>
  </cols>
  <sheetData>
    <row r="1" spans="1:21" ht="15.75" customHeight="1">
      <c r="A1" s="453" t="s">
        <v>869</v>
      </c>
      <c r="B1" s="525"/>
      <c r="C1" s="525"/>
      <c r="D1" s="525"/>
      <c r="E1" s="297"/>
      <c r="F1" s="297"/>
      <c r="G1" s="297"/>
      <c r="H1" s="297"/>
      <c r="I1" s="297"/>
      <c r="J1" s="297"/>
      <c r="K1" s="297"/>
      <c r="L1" s="297"/>
      <c r="M1" s="297"/>
      <c r="N1" s="297"/>
      <c r="O1" s="297"/>
      <c r="P1" s="297"/>
      <c r="Q1" s="297"/>
      <c r="R1" s="297"/>
      <c r="S1" s="297"/>
      <c r="T1" s="297"/>
      <c r="U1" s="297"/>
    </row>
    <row r="3" spans="1:21" ht="15.75" customHeight="1">
      <c r="A3" s="353"/>
      <c r="B3" s="275"/>
      <c r="C3" s="280" t="s">
        <v>11</v>
      </c>
      <c r="D3" s="279"/>
      <c r="E3" s="279"/>
      <c r="F3" s="279"/>
      <c r="G3" s="279"/>
      <c r="H3" s="279"/>
      <c r="I3" s="279"/>
      <c r="J3" s="279"/>
    </row>
    <row r="4" spans="1:21" ht="39.75">
      <c r="A4" s="354"/>
      <c r="B4" s="274"/>
      <c r="C4" s="564" t="s">
        <v>4</v>
      </c>
      <c r="D4" s="564" t="s">
        <v>3</v>
      </c>
      <c r="E4" s="564" t="s">
        <v>934</v>
      </c>
      <c r="F4" s="564" t="s">
        <v>2</v>
      </c>
      <c r="G4" s="564" t="s">
        <v>1</v>
      </c>
      <c r="H4" s="564" t="s">
        <v>31</v>
      </c>
      <c r="I4" s="564" t="s">
        <v>19</v>
      </c>
      <c r="J4" s="562" t="s">
        <v>251</v>
      </c>
    </row>
    <row r="5" spans="1:21" ht="15.75" customHeight="1">
      <c r="A5" s="355"/>
      <c r="B5" s="356" t="s">
        <v>17</v>
      </c>
      <c r="C5" s="357"/>
      <c r="D5" s="357"/>
      <c r="E5" s="357"/>
      <c r="F5" s="357"/>
      <c r="G5" s="357"/>
      <c r="H5" s="357"/>
      <c r="I5" s="357"/>
      <c r="J5" s="357"/>
    </row>
    <row r="6" spans="1:21" ht="15.75" customHeight="1">
      <c r="A6" s="85">
        <v>1950</v>
      </c>
      <c r="B6" s="318">
        <v>361749.6</v>
      </c>
      <c r="C6" s="312">
        <v>158263.20000000001</v>
      </c>
      <c r="D6" s="312">
        <v>102578</v>
      </c>
      <c r="E6" s="312">
        <v>23446.400000000001</v>
      </c>
      <c r="F6" s="313" t="s">
        <v>32</v>
      </c>
      <c r="G6" s="312">
        <v>76410.799999999988</v>
      </c>
      <c r="H6" s="314">
        <v>0</v>
      </c>
      <c r="I6" s="313" t="s">
        <v>32</v>
      </c>
      <c r="J6" s="314">
        <v>1051.2</v>
      </c>
      <c r="K6" s="278"/>
      <c r="M6" s="204"/>
    </row>
    <row r="7" spans="1:21" ht="15.75" customHeight="1">
      <c r="A7" s="85">
        <v>1955</v>
      </c>
      <c r="B7" s="319">
        <v>528649.19999999995</v>
      </c>
      <c r="C7" s="88">
        <v>263772</v>
      </c>
      <c r="D7" s="88">
        <v>126024.4</v>
      </c>
      <c r="E7" s="88">
        <v>58616</v>
      </c>
      <c r="F7" s="315" t="s">
        <v>32</v>
      </c>
      <c r="G7" s="88">
        <v>52754.400000000001</v>
      </c>
      <c r="H7" s="316">
        <v>0</v>
      </c>
      <c r="I7" s="315" t="s">
        <v>32</v>
      </c>
      <c r="J7" s="316">
        <v>27482.400000000001</v>
      </c>
      <c r="K7" s="278"/>
      <c r="M7" s="204"/>
    </row>
    <row r="8" spans="1:21" ht="15.75" customHeight="1">
      <c r="A8" s="85">
        <v>1958</v>
      </c>
      <c r="B8" s="319">
        <v>557919.28421052615</v>
      </c>
      <c r="C8" s="88">
        <v>237394.8</v>
      </c>
      <c r="D8" s="88">
        <v>126024.4</v>
      </c>
      <c r="E8" s="88">
        <v>111370.4</v>
      </c>
      <c r="F8" s="88">
        <v>2930.8</v>
      </c>
      <c r="G8" s="88">
        <v>49823.6</v>
      </c>
      <c r="H8" s="316">
        <v>0</v>
      </c>
      <c r="I8" s="315" t="s">
        <v>32</v>
      </c>
      <c r="J8" s="316">
        <v>30375.284210526323</v>
      </c>
      <c r="K8" s="278"/>
      <c r="M8" s="204"/>
    </row>
    <row r="9" spans="1:21" ht="15.75" customHeight="1">
      <c r="A9" s="85">
        <v>1960</v>
      </c>
      <c r="B9" s="319">
        <v>628749.19999999984</v>
      </c>
      <c r="C9" s="88">
        <v>240325.59999999998</v>
      </c>
      <c r="D9" s="88">
        <v>140678.39999999999</v>
      </c>
      <c r="E9" s="88">
        <v>167055.6</v>
      </c>
      <c r="F9" s="88">
        <v>5861.6</v>
      </c>
      <c r="G9" s="88">
        <v>70608.800000000003</v>
      </c>
      <c r="H9" s="316">
        <v>0</v>
      </c>
      <c r="I9" s="315" t="s">
        <v>32</v>
      </c>
      <c r="J9" s="316">
        <v>4219.2</v>
      </c>
      <c r="K9" s="278"/>
      <c r="M9" s="204"/>
    </row>
    <row r="10" spans="1:21" ht="15.75" customHeight="1">
      <c r="A10" s="85">
        <v>1965</v>
      </c>
      <c r="B10" s="319">
        <v>830687.15299999993</v>
      </c>
      <c r="C10" s="88">
        <v>167055.6</v>
      </c>
      <c r="D10" s="88">
        <v>128955.20000000003</v>
      </c>
      <c r="E10" s="88">
        <v>439620</v>
      </c>
      <c r="F10" s="88">
        <v>23446.400000000001</v>
      </c>
      <c r="G10" s="88">
        <v>62186.8</v>
      </c>
      <c r="H10" s="316">
        <v>0</v>
      </c>
      <c r="I10" s="315" t="s">
        <v>32</v>
      </c>
      <c r="J10" s="316">
        <v>9423.1530000000002</v>
      </c>
      <c r="K10" s="278"/>
      <c r="M10" s="204"/>
    </row>
    <row r="11" spans="1:21" ht="15.75" customHeight="1">
      <c r="A11" s="85">
        <v>1967</v>
      </c>
      <c r="B11" s="319">
        <v>866103.13300000003</v>
      </c>
      <c r="C11" s="88">
        <v>143609.20000000001</v>
      </c>
      <c r="D11" s="88">
        <v>105508.8</v>
      </c>
      <c r="E11" s="88">
        <v>512890</v>
      </c>
      <c r="F11" s="88">
        <v>29308</v>
      </c>
      <c r="G11" s="88">
        <v>55957.599999999999</v>
      </c>
      <c r="H11" s="88">
        <v>12403.533000000001</v>
      </c>
      <c r="I11" s="315" t="s">
        <v>32</v>
      </c>
      <c r="J11" s="316">
        <v>6426</v>
      </c>
      <c r="K11" s="278"/>
      <c r="M11" s="204"/>
    </row>
    <row r="12" spans="1:21" ht="15.75" customHeight="1">
      <c r="A12" s="85">
        <v>1968</v>
      </c>
      <c r="B12" s="319">
        <v>949343.24200000009</v>
      </c>
      <c r="C12" s="88">
        <v>146540</v>
      </c>
      <c r="D12" s="88">
        <v>102578</v>
      </c>
      <c r="E12" s="88">
        <v>589090.80000000005</v>
      </c>
      <c r="F12" s="88">
        <v>41031.199999999997</v>
      </c>
      <c r="G12" s="88">
        <v>52094.399999999994</v>
      </c>
      <c r="H12" s="88">
        <v>12414.442000000001</v>
      </c>
      <c r="I12" s="315" t="s">
        <v>32</v>
      </c>
      <c r="J12" s="316">
        <v>5594.4000000000005</v>
      </c>
      <c r="K12" s="278"/>
      <c r="M12" s="204"/>
    </row>
    <row r="13" spans="1:21" ht="15.75" customHeight="1">
      <c r="A13" s="85">
        <v>1969</v>
      </c>
      <c r="B13" s="319">
        <v>1053073.081</v>
      </c>
      <c r="C13" s="88">
        <v>146540</v>
      </c>
      <c r="D13" s="88">
        <v>105508.8</v>
      </c>
      <c r="E13" s="88">
        <v>691668.8</v>
      </c>
      <c r="F13" s="88">
        <v>51289</v>
      </c>
      <c r="G13" s="88">
        <v>37043.760000000002</v>
      </c>
      <c r="H13" s="88">
        <v>14716.241000000002</v>
      </c>
      <c r="I13" s="315" t="s">
        <v>32</v>
      </c>
      <c r="J13" s="316">
        <v>6306.48</v>
      </c>
      <c r="K13" s="278"/>
      <c r="M13" s="204"/>
    </row>
    <row r="14" spans="1:21" ht="15.75" customHeight="1">
      <c r="A14" s="85">
        <v>1970</v>
      </c>
      <c r="B14" s="319">
        <v>1176000</v>
      </c>
      <c r="C14" s="88">
        <v>146000</v>
      </c>
      <c r="D14" s="88">
        <v>94000</v>
      </c>
      <c r="E14" s="88">
        <v>800000</v>
      </c>
      <c r="F14" s="88">
        <v>59000</v>
      </c>
      <c r="G14" s="88">
        <v>50203.200000000004</v>
      </c>
      <c r="H14" s="88">
        <v>21392.549000000003</v>
      </c>
      <c r="I14" s="315" t="s">
        <v>32</v>
      </c>
      <c r="J14" s="316">
        <v>5536.8</v>
      </c>
      <c r="K14" s="278"/>
      <c r="M14" s="204"/>
    </row>
    <row r="15" spans="1:21" ht="15.75" customHeight="1">
      <c r="A15" s="85">
        <v>1971</v>
      </c>
      <c r="B15" s="319">
        <v>1279410.328</v>
      </c>
      <c r="C15" s="88">
        <v>126024.4</v>
      </c>
      <c r="D15" s="88">
        <v>82062.399999999994</v>
      </c>
      <c r="E15" s="88">
        <v>929063.6</v>
      </c>
      <c r="F15" s="88">
        <v>64477.600000000013</v>
      </c>
      <c r="G15" s="88">
        <v>44433.2</v>
      </c>
      <c r="H15" s="88">
        <v>23039.808000000001</v>
      </c>
      <c r="I15" s="315" t="s">
        <v>32</v>
      </c>
      <c r="J15" s="316">
        <v>10309.32</v>
      </c>
      <c r="K15" s="278"/>
      <c r="M15" s="204"/>
    </row>
    <row r="16" spans="1:21" ht="15.75" customHeight="1">
      <c r="A16" s="85">
        <v>1972</v>
      </c>
      <c r="B16" s="319">
        <v>1349530.5327000003</v>
      </c>
      <c r="C16" s="88">
        <v>120162.79999999999</v>
      </c>
      <c r="D16" s="88">
        <v>82062.399999999994</v>
      </c>
      <c r="E16" s="88">
        <v>984748.8</v>
      </c>
      <c r="F16" s="88">
        <v>82062.399999999994</v>
      </c>
      <c r="G16" s="88">
        <v>45802.679999999993</v>
      </c>
      <c r="H16" s="88">
        <v>19857.652700000002</v>
      </c>
      <c r="I16" s="315" t="s">
        <v>32</v>
      </c>
      <c r="J16" s="316">
        <v>14833.800000000001</v>
      </c>
      <c r="K16" s="278"/>
      <c r="M16" s="204"/>
    </row>
    <row r="17" spans="1:13" ht="15.75" customHeight="1">
      <c r="A17" s="85">
        <v>1973</v>
      </c>
      <c r="B17" s="319">
        <v>1432616.2128999999</v>
      </c>
      <c r="C17" s="88">
        <v>106388.04</v>
      </c>
      <c r="D17" s="88">
        <v>93785.600000000006</v>
      </c>
      <c r="E17" s="88">
        <v>1047467.92</v>
      </c>
      <c r="F17" s="88">
        <v>101991.84</v>
      </c>
      <c r="G17" s="88">
        <v>50526.16</v>
      </c>
      <c r="H17" s="88">
        <v>19397.2929</v>
      </c>
      <c r="I17" s="315" t="s">
        <v>32</v>
      </c>
      <c r="J17" s="316">
        <v>13059.36</v>
      </c>
      <c r="K17" s="278"/>
      <c r="M17" s="204"/>
    </row>
    <row r="18" spans="1:13" ht="15.75" customHeight="1">
      <c r="A18" s="85">
        <v>1974</v>
      </c>
      <c r="B18" s="319">
        <v>1427459.3721</v>
      </c>
      <c r="C18" s="88">
        <v>109318.84</v>
      </c>
      <c r="D18" s="88">
        <v>100819.52</v>
      </c>
      <c r="E18" s="88">
        <v>1006436.7200000002</v>
      </c>
      <c r="F18" s="88">
        <v>125145.15999999999</v>
      </c>
      <c r="G18" s="88">
        <v>54423.920000000013</v>
      </c>
      <c r="H18" s="88">
        <v>22111.452100000002</v>
      </c>
      <c r="I18" s="315" t="s">
        <v>32</v>
      </c>
      <c r="J18" s="316">
        <v>9203.76</v>
      </c>
      <c r="K18" s="278"/>
      <c r="M18" s="204"/>
    </row>
    <row r="19" spans="1:13" ht="15.75" customHeight="1">
      <c r="A19" s="85">
        <v>1975</v>
      </c>
      <c r="B19" s="319">
        <v>1372000</v>
      </c>
      <c r="C19" s="88">
        <v>75000</v>
      </c>
      <c r="D19" s="88">
        <v>91000</v>
      </c>
      <c r="E19" s="88">
        <v>987000</v>
      </c>
      <c r="F19" s="88">
        <v>136000</v>
      </c>
      <c r="G19" s="88">
        <v>49335.6</v>
      </c>
      <c r="H19" s="88">
        <v>21523.457000000002</v>
      </c>
      <c r="I19" s="315" t="s">
        <v>32</v>
      </c>
      <c r="J19" s="316">
        <v>11995.2</v>
      </c>
      <c r="K19" s="278"/>
      <c r="M19" s="204"/>
    </row>
    <row r="20" spans="1:13" ht="15.75" customHeight="1">
      <c r="A20" s="85">
        <v>1976</v>
      </c>
      <c r="B20" s="319">
        <v>1506040.3722000001</v>
      </c>
      <c r="C20" s="88">
        <v>85000</v>
      </c>
      <c r="D20" s="88">
        <v>85000</v>
      </c>
      <c r="E20" s="88">
        <v>1110000</v>
      </c>
      <c r="F20" s="88">
        <v>153000</v>
      </c>
      <c r="G20" s="88">
        <v>42400.2</v>
      </c>
      <c r="H20" s="88">
        <v>15117.692200000001</v>
      </c>
      <c r="I20" s="315" t="s">
        <v>32</v>
      </c>
      <c r="J20" s="316">
        <v>15522.480000000001</v>
      </c>
      <c r="K20" s="278"/>
      <c r="M20" s="204"/>
    </row>
    <row r="21" spans="1:13" ht="15.75" customHeight="1">
      <c r="A21" s="85">
        <v>1977</v>
      </c>
      <c r="B21" s="319">
        <v>1483559.5287000001</v>
      </c>
      <c r="C21" s="88">
        <v>80000</v>
      </c>
      <c r="D21" s="88">
        <v>84000</v>
      </c>
      <c r="E21" s="88">
        <v>1070000</v>
      </c>
      <c r="F21" s="88">
        <v>175000</v>
      </c>
      <c r="G21" s="88">
        <v>47730.16</v>
      </c>
      <c r="H21" s="88">
        <v>2883.2487000000001</v>
      </c>
      <c r="I21" s="315" t="s">
        <v>32</v>
      </c>
      <c r="J21" s="316">
        <v>23946.12</v>
      </c>
      <c r="K21" s="278"/>
      <c r="M21" s="204"/>
    </row>
    <row r="22" spans="1:13" ht="15.75" customHeight="1">
      <c r="A22" s="85">
        <v>1978</v>
      </c>
      <c r="B22" s="319">
        <v>1535611.4323999998</v>
      </c>
      <c r="C22" s="88">
        <v>85000</v>
      </c>
      <c r="D22" s="88">
        <v>85000</v>
      </c>
      <c r="E22" s="88">
        <v>1070000</v>
      </c>
      <c r="F22" s="88">
        <v>197000</v>
      </c>
      <c r="G22" s="88">
        <v>50028.68</v>
      </c>
      <c r="H22" s="88">
        <v>27529.952400000002</v>
      </c>
      <c r="I22" s="315" t="s">
        <v>32</v>
      </c>
      <c r="J22" s="316">
        <v>21052.799999999999</v>
      </c>
      <c r="K22" s="278"/>
      <c r="M22" s="204"/>
    </row>
    <row r="23" spans="1:13" ht="15.75" customHeight="1">
      <c r="A23" s="85">
        <v>1979</v>
      </c>
      <c r="B23" s="319">
        <v>1587299.182</v>
      </c>
      <c r="C23" s="88">
        <v>92000</v>
      </c>
      <c r="D23" s="88">
        <v>81000</v>
      </c>
      <c r="E23" s="88">
        <v>1084000</v>
      </c>
      <c r="F23" s="88">
        <v>195000</v>
      </c>
      <c r="G23" s="88">
        <v>51394.8</v>
      </c>
      <c r="H23" s="88">
        <v>60195.862000000001</v>
      </c>
      <c r="I23" s="315" t="s">
        <v>32</v>
      </c>
      <c r="J23" s="316">
        <v>23708.52</v>
      </c>
      <c r="K23" s="278"/>
      <c r="M23" s="204"/>
    </row>
    <row r="24" spans="1:13" s="1077" customFormat="1" ht="15.75" customHeight="1">
      <c r="A24" s="99" t="s">
        <v>168</v>
      </c>
      <c r="B24" s="1329"/>
      <c r="C24" s="1329"/>
      <c r="D24" s="1329"/>
      <c r="E24" s="1329"/>
      <c r="F24" s="1329"/>
      <c r="G24" s="1329"/>
      <c r="H24" s="1329"/>
      <c r="I24" s="1097"/>
      <c r="J24" s="1324"/>
      <c r="K24" s="278"/>
      <c r="M24" s="204"/>
    </row>
    <row r="25" spans="1:13" s="1077" customFormat="1" ht="15.75" customHeight="1">
      <c r="A25" s="1479" t="s">
        <v>933</v>
      </c>
      <c r="B25" s="1329"/>
      <c r="C25" s="1329"/>
      <c r="D25" s="1329"/>
      <c r="E25" s="1329"/>
      <c r="F25" s="1329"/>
      <c r="G25" s="1329"/>
      <c r="H25" s="1329"/>
      <c r="I25" s="1097"/>
      <c r="J25" s="1324"/>
      <c r="K25" s="278"/>
      <c r="M25" s="204"/>
    </row>
    <row r="26" spans="1:13" ht="15.75" customHeight="1">
      <c r="A26" s="453" t="s">
        <v>869</v>
      </c>
      <c r="B26" s="525"/>
      <c r="C26" s="525"/>
      <c r="D26" s="525"/>
      <c r="E26" s="297"/>
      <c r="F26" s="297"/>
      <c r="G26" s="297"/>
      <c r="H26" s="297"/>
      <c r="I26" s="297"/>
      <c r="J26" s="297"/>
      <c r="K26" s="297"/>
      <c r="M26" s="278"/>
    </row>
    <row r="27" spans="1:13" ht="15.75" customHeight="1">
      <c r="M27" s="278"/>
    </row>
    <row r="28" spans="1:13" ht="15.75" customHeight="1">
      <c r="A28" s="353"/>
      <c r="B28" s="275"/>
      <c r="C28" s="280" t="s">
        <v>11</v>
      </c>
      <c r="D28" s="279"/>
      <c r="E28" s="279"/>
      <c r="F28" s="279"/>
      <c r="G28" s="279"/>
      <c r="H28" s="279"/>
      <c r="I28" s="279"/>
      <c r="J28" s="279"/>
      <c r="M28" s="278"/>
    </row>
    <row r="29" spans="1:13" ht="39.75">
      <c r="A29" s="354"/>
      <c r="B29" s="274"/>
      <c r="C29" s="564" t="s">
        <v>4</v>
      </c>
      <c r="D29" s="564" t="s">
        <v>3</v>
      </c>
      <c r="E29" s="564" t="s">
        <v>934</v>
      </c>
      <c r="F29" s="564" t="s">
        <v>2</v>
      </c>
      <c r="G29" s="564" t="s">
        <v>1</v>
      </c>
      <c r="H29" s="564" t="s">
        <v>31</v>
      </c>
      <c r="I29" s="564" t="s">
        <v>19</v>
      </c>
      <c r="J29" s="562" t="s">
        <v>251</v>
      </c>
      <c r="M29" s="278"/>
    </row>
    <row r="30" spans="1:13" ht="15.75" customHeight="1">
      <c r="A30" s="355"/>
      <c r="B30" s="328" t="s">
        <v>17</v>
      </c>
      <c r="C30" s="284"/>
      <c r="D30" s="284"/>
      <c r="E30" s="284"/>
      <c r="F30" s="284"/>
      <c r="G30" s="284"/>
      <c r="H30" s="284"/>
      <c r="I30" s="284"/>
      <c r="J30" s="284"/>
      <c r="M30" s="278"/>
    </row>
    <row r="31" spans="1:13" ht="15.75" customHeight="1">
      <c r="A31" s="85">
        <v>1980</v>
      </c>
      <c r="B31" s="970">
        <v>1509000</v>
      </c>
      <c r="C31" s="965">
        <v>101000</v>
      </c>
      <c r="D31" s="965">
        <v>81000</v>
      </c>
      <c r="E31" s="965">
        <v>1001000</v>
      </c>
      <c r="F31" s="965">
        <v>193000</v>
      </c>
      <c r="G31" s="965">
        <v>52000</v>
      </c>
      <c r="H31" s="965">
        <v>48915.956000000006</v>
      </c>
      <c r="I31" s="313" t="s">
        <v>32</v>
      </c>
      <c r="J31" s="965">
        <v>31654.799999999999</v>
      </c>
      <c r="K31" s="278"/>
      <c r="M31" s="204"/>
    </row>
    <row r="32" spans="1:13" ht="15.75" customHeight="1">
      <c r="A32" s="85">
        <v>1981</v>
      </c>
      <c r="B32" s="970">
        <v>1402978.7287999997</v>
      </c>
      <c r="C32" s="965">
        <v>103000</v>
      </c>
      <c r="D32" s="965">
        <v>81000</v>
      </c>
      <c r="E32" s="965">
        <v>889000</v>
      </c>
      <c r="F32" s="965">
        <v>186000</v>
      </c>
      <c r="G32" s="965">
        <v>56704.560000000005</v>
      </c>
      <c r="H32" s="965">
        <v>48252.688800000004</v>
      </c>
      <c r="I32" s="931" t="s">
        <v>32</v>
      </c>
      <c r="J32" s="965">
        <v>39021.479999999996</v>
      </c>
      <c r="K32" s="278"/>
      <c r="M32" s="204"/>
    </row>
    <row r="33" spans="1:24" ht="15.75" customHeight="1">
      <c r="A33" s="85">
        <v>1982</v>
      </c>
      <c r="B33" s="970">
        <v>1399068.7925000002</v>
      </c>
      <c r="C33" s="965">
        <v>110000</v>
      </c>
      <c r="D33" s="965">
        <v>66000</v>
      </c>
      <c r="E33" s="965">
        <v>841000</v>
      </c>
      <c r="F33" s="965">
        <v>186000</v>
      </c>
      <c r="G33" s="965">
        <v>54837.68</v>
      </c>
      <c r="H33" s="965">
        <v>113480.87250000001</v>
      </c>
      <c r="I33" s="931" t="s">
        <v>32</v>
      </c>
      <c r="J33" s="965">
        <v>27750.239999999998</v>
      </c>
      <c r="K33" s="278"/>
      <c r="M33" s="204"/>
    </row>
    <row r="34" spans="1:24" ht="15.75" customHeight="1">
      <c r="A34" s="85">
        <v>1983</v>
      </c>
      <c r="B34" s="970">
        <v>1465801.1721999999</v>
      </c>
      <c r="C34" s="965">
        <v>102000</v>
      </c>
      <c r="D34" s="965">
        <v>69000</v>
      </c>
      <c r="E34" s="965">
        <v>832000</v>
      </c>
      <c r="F34" s="965">
        <v>190000</v>
      </c>
      <c r="G34" s="965">
        <v>54616.560000000005</v>
      </c>
      <c r="H34" s="965">
        <v>190970.77220000001</v>
      </c>
      <c r="I34" s="931" t="s">
        <v>32</v>
      </c>
      <c r="J34" s="965">
        <v>27213.84</v>
      </c>
      <c r="K34" s="278"/>
      <c r="M34" s="204"/>
      <c r="P34" s="967"/>
      <c r="Q34" s="967"/>
      <c r="R34" s="967"/>
      <c r="S34" s="967"/>
      <c r="T34" s="967"/>
      <c r="U34" s="967"/>
      <c r="V34" s="967"/>
      <c r="W34" s="967"/>
      <c r="X34" s="967"/>
    </row>
    <row r="35" spans="1:24" ht="15.75" customHeight="1">
      <c r="A35" s="85">
        <v>1984</v>
      </c>
      <c r="B35" s="970">
        <v>1559581.5325000002</v>
      </c>
      <c r="C35" s="965">
        <v>128000</v>
      </c>
      <c r="D35" s="965">
        <v>64000</v>
      </c>
      <c r="E35" s="965">
        <v>827000</v>
      </c>
      <c r="F35" s="965">
        <v>211000</v>
      </c>
      <c r="G35" s="965">
        <v>57212.200000000004</v>
      </c>
      <c r="H35" s="965">
        <v>262061.45250000004</v>
      </c>
      <c r="I35" s="931" t="s">
        <v>32</v>
      </c>
      <c r="J35" s="965">
        <v>10307.880000000001</v>
      </c>
      <c r="K35" s="278"/>
      <c r="M35" s="204"/>
      <c r="P35" s="967"/>
      <c r="Q35" s="967"/>
      <c r="R35" s="967"/>
      <c r="S35" s="967"/>
      <c r="T35" s="967"/>
      <c r="U35" s="967"/>
      <c r="V35" s="967"/>
      <c r="W35" s="967"/>
      <c r="X35" s="967"/>
    </row>
    <row r="36" spans="1:24" ht="15.75" customHeight="1">
      <c r="A36" s="85">
        <v>1985</v>
      </c>
      <c r="B36" s="970">
        <v>1674000</v>
      </c>
      <c r="C36" s="965">
        <v>120000</v>
      </c>
      <c r="D36" s="965">
        <v>61000</v>
      </c>
      <c r="E36" s="965">
        <v>832000</v>
      </c>
      <c r="F36" s="965">
        <v>221000</v>
      </c>
      <c r="G36" s="965">
        <v>58000</v>
      </c>
      <c r="H36" s="965">
        <v>397251.23500000004</v>
      </c>
      <c r="I36" s="931" t="s">
        <v>32</v>
      </c>
      <c r="J36" s="965">
        <v>-14706</v>
      </c>
      <c r="K36" s="278"/>
      <c r="M36" s="204"/>
      <c r="P36" s="967"/>
      <c r="Q36" s="967"/>
      <c r="R36" s="967"/>
      <c r="S36" s="967"/>
      <c r="T36" s="967"/>
      <c r="U36" s="967"/>
      <c r="V36" s="967"/>
      <c r="W36" s="967"/>
      <c r="X36" s="967"/>
    </row>
    <row r="37" spans="1:24" ht="15.75" customHeight="1">
      <c r="A37" s="85">
        <v>1986</v>
      </c>
      <c r="B37" s="970">
        <v>1695427.6479</v>
      </c>
      <c r="C37" s="965">
        <v>118000</v>
      </c>
      <c r="D37" s="965">
        <v>55000</v>
      </c>
      <c r="E37" s="965">
        <v>889000</v>
      </c>
      <c r="F37" s="965">
        <v>219000</v>
      </c>
      <c r="G37" s="965">
        <v>60303.28</v>
      </c>
      <c r="H37" s="965">
        <v>360794.44790000003</v>
      </c>
      <c r="I37" s="931" t="s">
        <v>32</v>
      </c>
      <c r="J37" s="965">
        <v>-6670.08</v>
      </c>
      <c r="K37" s="278"/>
      <c r="M37" s="204"/>
      <c r="P37" s="967"/>
      <c r="Q37" s="967"/>
      <c r="R37" s="967"/>
      <c r="S37" s="967"/>
      <c r="T37" s="967"/>
      <c r="U37" s="967"/>
      <c r="V37" s="967"/>
      <c r="W37" s="967"/>
      <c r="X37" s="967"/>
    </row>
    <row r="38" spans="1:24" ht="15.75" customHeight="1">
      <c r="A38" s="85">
        <v>1987</v>
      </c>
      <c r="B38" s="970">
        <v>1673094.6705</v>
      </c>
      <c r="C38" s="965">
        <v>111000</v>
      </c>
      <c r="D38" s="965">
        <v>45000</v>
      </c>
      <c r="E38" s="965">
        <v>859000</v>
      </c>
      <c r="F38" s="965">
        <v>236000</v>
      </c>
      <c r="G38" s="965">
        <v>63923.88</v>
      </c>
      <c r="H38" s="965">
        <v>359391.55050000001</v>
      </c>
      <c r="I38" s="931" t="s">
        <v>32</v>
      </c>
      <c r="J38" s="965">
        <v>-1220.7600000000002</v>
      </c>
      <c r="K38" s="278"/>
      <c r="M38" s="204"/>
      <c r="P38" s="967"/>
      <c r="Q38" s="967"/>
      <c r="R38" s="967"/>
      <c r="S38" s="967"/>
      <c r="T38" s="967"/>
      <c r="U38" s="967"/>
      <c r="V38" s="967"/>
      <c r="W38" s="967"/>
      <c r="X38" s="967"/>
    </row>
    <row r="39" spans="1:24" ht="15.75" customHeight="1">
      <c r="A39" s="85">
        <v>1988</v>
      </c>
      <c r="B39" s="970">
        <v>1736129.6307999999</v>
      </c>
      <c r="C39" s="965">
        <v>98000</v>
      </c>
      <c r="D39" s="965">
        <v>44000</v>
      </c>
      <c r="E39" s="965">
        <v>882000</v>
      </c>
      <c r="F39" s="965">
        <v>231000</v>
      </c>
      <c r="G39" s="965">
        <v>64711.560000000005</v>
      </c>
      <c r="H39" s="965">
        <v>422191.39079999999</v>
      </c>
      <c r="I39" s="931" t="s">
        <v>32</v>
      </c>
      <c r="J39" s="965">
        <v>-5773.3200000000006</v>
      </c>
      <c r="K39" s="278"/>
      <c r="M39" s="204"/>
      <c r="Q39" s="967"/>
      <c r="R39" s="967"/>
      <c r="S39" s="967"/>
      <c r="T39" s="967"/>
      <c r="U39" s="967"/>
      <c r="V39" s="967"/>
      <c r="W39" s="967"/>
      <c r="X39" s="967"/>
    </row>
    <row r="40" spans="1:24" ht="15.75" customHeight="1">
      <c r="A40" s="85">
        <v>1989</v>
      </c>
      <c r="B40" s="970">
        <v>1728562.9470000002</v>
      </c>
      <c r="C40" s="965">
        <v>90000</v>
      </c>
      <c r="D40" s="965">
        <v>44000</v>
      </c>
      <c r="E40" s="965">
        <v>824000</v>
      </c>
      <c r="F40" s="965">
        <v>256000</v>
      </c>
      <c r="G40" s="965">
        <v>64339.079999999994</v>
      </c>
      <c r="H40" s="965">
        <v>459301.62700000004</v>
      </c>
      <c r="I40" s="931" t="s">
        <v>32</v>
      </c>
      <c r="J40" s="965">
        <v>-9077.76</v>
      </c>
      <c r="K40" s="278"/>
      <c r="M40" s="204"/>
    </row>
    <row r="41" spans="1:24" ht="15.75" customHeight="1">
      <c r="A41" s="85">
        <v>1990</v>
      </c>
      <c r="B41" s="1320">
        <v>1768844.5007156527</v>
      </c>
      <c r="C41" s="1210">
        <v>96123.450787118243</v>
      </c>
      <c r="D41" s="1210">
        <v>48348.138407385253</v>
      </c>
      <c r="E41" s="1329">
        <v>847641.6303400239</v>
      </c>
      <c r="F41" s="1210">
        <v>270454.53109877149</v>
      </c>
      <c r="G41" s="1210">
        <v>61349.83756896769</v>
      </c>
      <c r="H41" s="1210">
        <v>448309.09090909088</v>
      </c>
      <c r="I41" s="1210">
        <v>4610.4250459784635</v>
      </c>
      <c r="J41" s="1210">
        <v>-7992.6034416826069</v>
      </c>
      <c r="M41" s="204"/>
      <c r="N41" s="1221"/>
    </row>
    <row r="42" spans="1:24" ht="15.75" customHeight="1">
      <c r="A42" s="85">
        <v>1991</v>
      </c>
      <c r="B42" s="1320">
        <v>1864846.2373895822</v>
      </c>
      <c r="C42" s="1210">
        <v>99844.013800767105</v>
      </c>
      <c r="D42" s="1210">
        <v>43003.722422363222</v>
      </c>
      <c r="E42" s="1329">
        <v>894764.32032996963</v>
      </c>
      <c r="F42" s="1210">
        <v>285420.89723445947</v>
      </c>
      <c r="G42" s="1210">
        <v>56973.768952192244</v>
      </c>
      <c r="H42" s="1210">
        <v>489855.90909090912</v>
      </c>
      <c r="I42" s="1210">
        <v>4367.6055589209991</v>
      </c>
      <c r="J42" s="1210">
        <v>-9384.0000000000291</v>
      </c>
      <c r="M42" s="204"/>
      <c r="N42" s="1132"/>
    </row>
    <row r="43" spans="1:24" ht="15.75" customHeight="1">
      <c r="A43" s="85">
        <v>1992</v>
      </c>
      <c r="B43" s="1320">
        <v>1849413.2594042651</v>
      </c>
      <c r="C43" s="1210">
        <v>96646.28025477707</v>
      </c>
      <c r="D43" s="1210">
        <v>43716.300448430018</v>
      </c>
      <c r="E43" s="1329">
        <v>886272.71671480522</v>
      </c>
      <c r="F43" s="1210">
        <v>274838.1628913256</v>
      </c>
      <c r="G43" s="1210">
        <v>63259.381275137799</v>
      </c>
      <c r="H43" s="1210">
        <v>484636.36363636365</v>
      </c>
      <c r="I43" s="1210">
        <v>4763.0541834251944</v>
      </c>
      <c r="J43" s="1210">
        <v>-4719</v>
      </c>
      <c r="M43" s="204"/>
      <c r="N43" s="1132"/>
    </row>
    <row r="44" spans="1:24" ht="15.75" customHeight="1">
      <c r="A44" s="85">
        <v>1993</v>
      </c>
      <c r="B44" s="1320">
        <v>1869320.0276965597</v>
      </c>
      <c r="C44" s="1210">
        <v>98643.216216216228</v>
      </c>
      <c r="D44" s="1210">
        <v>41975.621621621496</v>
      </c>
      <c r="E44" s="1329">
        <v>919374.61090191954</v>
      </c>
      <c r="F44" s="1210">
        <v>277804.11206152249</v>
      </c>
      <c r="G44" s="1210">
        <v>65039.920137167799</v>
      </c>
      <c r="H44" s="1210">
        <v>459480</v>
      </c>
      <c r="I44" s="1210">
        <v>4955.9467581118643</v>
      </c>
      <c r="J44" s="1210">
        <v>2046.6</v>
      </c>
      <c r="M44" s="204"/>
      <c r="N44" s="1132"/>
    </row>
    <row r="45" spans="1:24" ht="15.75" customHeight="1">
      <c r="A45" s="85">
        <v>1994</v>
      </c>
      <c r="B45" s="1320">
        <v>1860253.0100699053</v>
      </c>
      <c r="C45" s="1210">
        <v>93400</v>
      </c>
      <c r="D45" s="1210">
        <v>40978.392</v>
      </c>
      <c r="E45" s="1329">
        <v>904428.41006990522</v>
      </c>
      <c r="F45" s="1210">
        <v>270655</v>
      </c>
      <c r="G45" s="1210">
        <v>68275.399999999994</v>
      </c>
      <c r="H45" s="1210">
        <v>479520</v>
      </c>
      <c r="I45" s="1210">
        <v>5130</v>
      </c>
      <c r="J45" s="1210">
        <v>-2134.8000000000002</v>
      </c>
      <c r="M45" s="204"/>
      <c r="N45" s="1132"/>
    </row>
    <row r="46" spans="1:24" ht="15.75" customHeight="1">
      <c r="A46" s="85">
        <v>1995</v>
      </c>
      <c r="B46" s="1320">
        <v>1936607.4669528399</v>
      </c>
      <c r="C46" s="1123">
        <v>99276</v>
      </c>
      <c r="D46" s="1123">
        <v>34393.182000000001</v>
      </c>
      <c r="E46" s="1329">
        <v>886739.46695283998</v>
      </c>
      <c r="F46" s="1123">
        <v>296876</v>
      </c>
      <c r="G46" s="1123">
        <v>108068.6</v>
      </c>
      <c r="H46" s="1123">
        <v>510636</v>
      </c>
      <c r="I46" s="1123">
        <v>8748.4</v>
      </c>
      <c r="J46" s="1123">
        <v>-8130</v>
      </c>
      <c r="M46" s="204"/>
      <c r="N46" s="1132"/>
    </row>
    <row r="47" spans="1:24" ht="15.75" customHeight="1">
      <c r="A47" s="85">
        <v>1996</v>
      </c>
      <c r="B47" s="1320">
        <v>1999111.9030115136</v>
      </c>
      <c r="C47" s="1123">
        <v>109470</v>
      </c>
      <c r="D47" s="1123">
        <v>38526.192999999999</v>
      </c>
      <c r="E47" s="1329">
        <v>913067.90301151364</v>
      </c>
      <c r="F47" s="1123">
        <v>318388</v>
      </c>
      <c r="G47" s="1123">
        <v>105929.4</v>
      </c>
      <c r="H47" s="1123">
        <v>511289</v>
      </c>
      <c r="I47" s="1123">
        <v>9011.6</v>
      </c>
      <c r="J47" s="1123">
        <v>-6570</v>
      </c>
      <c r="M47" s="204"/>
      <c r="N47" s="1132"/>
    </row>
    <row r="48" spans="1:24" ht="15.75" customHeight="1">
      <c r="A48" s="85">
        <v>1997</v>
      </c>
      <c r="B48" s="1320">
        <v>1984940.8003773221</v>
      </c>
      <c r="C48" s="1123">
        <v>103846</v>
      </c>
      <c r="D48" s="1123">
        <v>36527.699994500006</v>
      </c>
      <c r="E48" s="1329">
        <v>905845.02450567589</v>
      </c>
      <c r="F48" s="1123">
        <v>307333</v>
      </c>
      <c r="G48" s="1123">
        <v>106513.57587164649</v>
      </c>
      <c r="H48" s="1123">
        <v>520184</v>
      </c>
      <c r="I48" s="1123">
        <v>9679.2000000000007</v>
      </c>
      <c r="J48" s="1123">
        <v>-4986</v>
      </c>
      <c r="M48" s="204"/>
      <c r="N48" s="1132"/>
    </row>
    <row r="49" spans="1:14" ht="15.75" customHeight="1">
      <c r="A49" s="85">
        <v>1998</v>
      </c>
      <c r="B49" s="1320">
        <v>2017317.5570961982</v>
      </c>
      <c r="C49" s="1123">
        <v>102708.59235886323</v>
      </c>
      <c r="D49" s="1123">
        <v>41569.453430599999</v>
      </c>
      <c r="E49" s="1329">
        <v>933480.63033962622</v>
      </c>
      <c r="F49" s="1123">
        <v>309700.14162711729</v>
      </c>
      <c r="G49" s="1123">
        <v>110107.0111737917</v>
      </c>
      <c r="H49" s="1123">
        <v>515434.14831600006</v>
      </c>
      <c r="I49" s="1123">
        <v>10145.751600000001</v>
      </c>
      <c r="J49" s="1123">
        <v>-5829.0551999999998</v>
      </c>
      <c r="M49" s="204"/>
      <c r="N49" s="1132"/>
    </row>
    <row r="50" spans="1:14" ht="15.75" customHeight="1">
      <c r="A50" s="85">
        <v>1999</v>
      </c>
      <c r="B50" s="1320">
        <v>1999195.3132249</v>
      </c>
      <c r="C50" s="1123">
        <v>97141.100851981755</v>
      </c>
      <c r="D50" s="1123">
        <v>36049.557682860366</v>
      </c>
      <c r="E50" s="1329">
        <v>897394.63109834166</v>
      </c>
      <c r="F50" s="1123">
        <v>326747.06902739371</v>
      </c>
      <c r="G50" s="1123">
        <v>120086.7315351828</v>
      </c>
      <c r="H50" s="1123">
        <v>519402.11161300004</v>
      </c>
      <c r="I50" s="1123">
        <v>11335.3488</v>
      </c>
      <c r="J50" s="1123">
        <v>-8961.0048000000006</v>
      </c>
      <c r="M50" s="204"/>
      <c r="N50" s="1132"/>
    </row>
    <row r="51" spans="1:14" s="1077" customFormat="1" ht="15.75" customHeight="1">
      <c r="A51" s="99" t="s">
        <v>168</v>
      </c>
      <c r="B51" s="1329"/>
      <c r="C51" s="1329"/>
      <c r="D51" s="1329"/>
      <c r="E51" s="1329"/>
      <c r="F51" s="1329"/>
      <c r="G51" s="1329"/>
      <c r="H51" s="1329"/>
      <c r="I51" s="1329"/>
      <c r="J51" s="1329"/>
      <c r="M51" s="204"/>
      <c r="N51" s="1132"/>
    </row>
    <row r="52" spans="1:14" s="1077" customFormat="1" ht="15.75" customHeight="1">
      <c r="A52" s="1479" t="s">
        <v>933</v>
      </c>
      <c r="B52" s="1329"/>
      <c r="C52" s="1329"/>
      <c r="D52" s="1329"/>
      <c r="E52" s="1329"/>
      <c r="F52" s="1329"/>
      <c r="G52" s="1329"/>
      <c r="H52" s="1329"/>
      <c r="I52" s="1329"/>
      <c r="J52" s="1329"/>
      <c r="M52" s="204"/>
      <c r="N52" s="1132"/>
    </row>
    <row r="53" spans="1:14" s="797" customFormat="1" ht="15.75" customHeight="1">
      <c r="A53" s="453" t="s">
        <v>869</v>
      </c>
      <c r="B53" s="525"/>
      <c r="C53" s="525"/>
      <c r="D53" s="525"/>
      <c r="E53" s="297"/>
      <c r="F53" s="297"/>
      <c r="G53" s="297"/>
      <c r="H53" s="297"/>
      <c r="I53" s="297"/>
      <c r="J53" s="297"/>
      <c r="M53" s="204"/>
      <c r="N53" s="1132"/>
    </row>
    <row r="54" spans="1:14" s="797" customFormat="1" ht="15.75" customHeight="1">
      <c r="M54" s="204"/>
      <c r="N54" s="1132"/>
    </row>
    <row r="55" spans="1:14" s="797" customFormat="1" ht="15.75" customHeight="1">
      <c r="A55" s="353"/>
      <c r="B55" s="275"/>
      <c r="C55" s="280" t="s">
        <v>11</v>
      </c>
      <c r="D55" s="279"/>
      <c r="E55" s="279"/>
      <c r="F55" s="279"/>
      <c r="G55" s="279"/>
      <c r="H55" s="279"/>
      <c r="I55" s="279"/>
      <c r="J55" s="279"/>
      <c r="M55" s="204"/>
      <c r="N55" s="1132"/>
    </row>
    <row r="56" spans="1:14" s="797" customFormat="1" ht="47.25" customHeight="1">
      <c r="A56" s="354"/>
      <c r="B56" s="274"/>
      <c r="C56" s="804" t="s">
        <v>4</v>
      </c>
      <c r="D56" s="804" t="s">
        <v>3</v>
      </c>
      <c r="E56" s="804" t="s">
        <v>254</v>
      </c>
      <c r="F56" s="804" t="s">
        <v>2</v>
      </c>
      <c r="G56" s="804" t="s">
        <v>1</v>
      </c>
      <c r="H56" s="804" t="s">
        <v>31</v>
      </c>
      <c r="I56" s="804" t="s">
        <v>19</v>
      </c>
      <c r="J56" s="803" t="s">
        <v>251</v>
      </c>
      <c r="M56" s="204"/>
      <c r="N56" s="1132"/>
    </row>
    <row r="57" spans="1:14" s="797" customFormat="1" ht="15.75" customHeight="1">
      <c r="A57" s="355"/>
      <c r="B57" s="328" t="s">
        <v>17</v>
      </c>
      <c r="C57" s="284"/>
      <c r="D57" s="284"/>
      <c r="E57" s="284"/>
      <c r="F57" s="284"/>
      <c r="G57" s="284"/>
      <c r="H57" s="284"/>
      <c r="I57" s="284"/>
      <c r="J57" s="284"/>
      <c r="M57" s="204"/>
      <c r="N57" s="1132"/>
    </row>
    <row r="58" spans="1:14" ht="15.75" customHeight="1">
      <c r="A58" s="85">
        <v>2000</v>
      </c>
      <c r="B58" s="1320">
        <v>2007718.2267468697</v>
      </c>
      <c r="C58" s="1123">
        <v>96072.20216660884</v>
      </c>
      <c r="D58" s="1123">
        <v>35300.748415597969</v>
      </c>
      <c r="E58" s="1329">
        <v>877692.81637620449</v>
      </c>
      <c r="F58" s="1123">
        <v>324848.80682576139</v>
      </c>
      <c r="G58" s="1123">
        <v>129444.86387730992</v>
      </c>
      <c r="H58" s="1123">
        <v>540772.36261700001</v>
      </c>
      <c r="I58" s="1123">
        <v>12015.7736</v>
      </c>
      <c r="J58" s="1123">
        <v>-8429.0364000000009</v>
      </c>
      <c r="M58" s="204"/>
      <c r="N58" s="1132"/>
    </row>
    <row r="59" spans="1:14" ht="15.75" customHeight="1">
      <c r="A59" s="85">
        <v>2001</v>
      </c>
      <c r="B59" s="1320">
        <v>2061035.3040495364</v>
      </c>
      <c r="C59" s="1123">
        <v>79334.291687916077</v>
      </c>
      <c r="D59" s="1123">
        <v>37964.676937395147</v>
      </c>
      <c r="E59" s="1329">
        <v>896279.93656781793</v>
      </c>
      <c r="F59" s="1123">
        <v>346356.57032899396</v>
      </c>
      <c r="G59" s="1123">
        <v>133220.66827140778</v>
      </c>
      <c r="H59" s="1123">
        <v>553990.11064999993</v>
      </c>
      <c r="I59" s="1123">
        <v>11568.338800000001</v>
      </c>
      <c r="J59" s="1123">
        <v>2321.021449400836</v>
      </c>
      <c r="M59" s="204"/>
      <c r="N59" s="1132"/>
    </row>
    <row r="60" spans="1:14" ht="15.75" customHeight="1">
      <c r="A60" s="85">
        <v>2002</v>
      </c>
      <c r="B60" s="1320">
        <v>1998048.410420577</v>
      </c>
      <c r="C60" s="1123">
        <v>66933.454140643065</v>
      </c>
      <c r="D60" s="1123">
        <v>24888.300547840099</v>
      </c>
      <c r="E60" s="1329">
        <v>847575.93413501233</v>
      </c>
      <c r="F60" s="1123">
        <v>341133.1785644574</v>
      </c>
      <c r="G60" s="1123">
        <v>145946.97346059722</v>
      </c>
      <c r="H60" s="1123">
        <v>565204.99901000003</v>
      </c>
      <c r="I60" s="1123">
        <v>12351.639200000001</v>
      </c>
      <c r="J60" s="1123">
        <v>-5986.0663033742312</v>
      </c>
      <c r="M60" s="204"/>
      <c r="N60" s="1132"/>
    </row>
    <row r="61" spans="1:14" ht="15.75" customHeight="1">
      <c r="A61" s="85">
        <v>2003</v>
      </c>
      <c r="B61" s="1320">
        <v>1971823.339467762</v>
      </c>
      <c r="C61" s="1123">
        <v>68300.898297000007</v>
      </c>
      <c r="D61" s="1123">
        <v>9493.3477635309446</v>
      </c>
      <c r="E61" s="1329">
        <v>834186.37616463786</v>
      </c>
      <c r="F61" s="1123">
        <v>362099.24353506422</v>
      </c>
      <c r="G61" s="1123">
        <v>138729.98598372898</v>
      </c>
      <c r="H61" s="1123">
        <v>558454.11708600004</v>
      </c>
      <c r="I61" s="1123">
        <v>13058.545999999998</v>
      </c>
      <c r="J61" s="1123">
        <v>-12499.176303405404</v>
      </c>
      <c r="M61" s="204"/>
      <c r="N61" s="1132"/>
    </row>
    <row r="62" spans="1:14" ht="15.75" customHeight="1">
      <c r="A62" s="85">
        <v>2004</v>
      </c>
      <c r="B62" s="1320">
        <v>1961069.4703195111</v>
      </c>
      <c r="C62" s="1123">
        <v>64307.860968999994</v>
      </c>
      <c r="D62" s="1123">
        <v>4654.0378381999999</v>
      </c>
      <c r="E62" s="1329">
        <v>816380.33937253826</v>
      </c>
      <c r="F62" s="1123">
        <v>371004.25446523115</v>
      </c>
      <c r="G62" s="1123">
        <v>145225.39265864188</v>
      </c>
      <c r="H62" s="1123">
        <v>541789.87777400005</v>
      </c>
      <c r="I62" s="1123">
        <v>18412.9804</v>
      </c>
      <c r="J62" s="1123">
        <v>-705.2727123001099</v>
      </c>
      <c r="M62" s="204"/>
      <c r="N62" s="1132"/>
    </row>
    <row r="63" spans="1:14" ht="15.75" customHeight="1">
      <c r="A63" s="85">
        <v>2005</v>
      </c>
      <c r="B63" s="1320">
        <v>1960668.4728851099</v>
      </c>
      <c r="C63" s="1123">
        <v>57032.967463000001</v>
      </c>
      <c r="D63" s="1123">
        <v>5294.6514102862584</v>
      </c>
      <c r="E63" s="1329">
        <v>799351.49305771035</v>
      </c>
      <c r="F63" s="1123">
        <v>366955.33637369482</v>
      </c>
      <c r="G63" s="1123">
        <v>161614.06838860031</v>
      </c>
      <c r="H63" s="1123">
        <v>560421.78432500002</v>
      </c>
      <c r="I63" s="1123">
        <v>18029.088391999998</v>
      </c>
      <c r="J63" s="1123">
        <v>-8030.1867886857572</v>
      </c>
      <c r="M63" s="204"/>
      <c r="N63" s="1132"/>
    </row>
    <row r="64" spans="1:14" ht="15.75" customHeight="1">
      <c r="A64" s="85">
        <v>2006</v>
      </c>
      <c r="B64" s="1320">
        <v>2022553.2087732377</v>
      </c>
      <c r="C64" s="1123">
        <v>51611.716583999994</v>
      </c>
      <c r="D64" s="1123">
        <v>6056.7578490056221</v>
      </c>
      <c r="E64" s="1329">
        <v>815458.3728035877</v>
      </c>
      <c r="F64" s="1123">
        <v>384593.68848020158</v>
      </c>
      <c r="G64" s="1123">
        <v>190028.55811960035</v>
      </c>
      <c r="H64" s="1123">
        <v>557684.93767770007</v>
      </c>
      <c r="I64" s="1123">
        <v>18913.193737999998</v>
      </c>
      <c r="J64" s="1123">
        <v>-1793.8532013106228</v>
      </c>
      <c r="M64" s="204"/>
      <c r="N64" s="1132"/>
    </row>
    <row r="65" spans="1:14" ht="15.75" customHeight="1">
      <c r="A65" s="85">
        <v>2007</v>
      </c>
      <c r="B65" s="1320">
        <v>1923371.3763646649</v>
      </c>
      <c r="C65" s="1123">
        <v>59600.005764399997</v>
      </c>
      <c r="D65" s="1123">
        <v>6585.2780693432132</v>
      </c>
      <c r="E65" s="1329">
        <v>712858.00223981601</v>
      </c>
      <c r="F65" s="1123">
        <v>366545.52627254056</v>
      </c>
      <c r="G65" s="1123">
        <v>206331.15480136059</v>
      </c>
      <c r="H65" s="1123">
        <v>560250.82065880008</v>
      </c>
      <c r="I65" s="1123">
        <v>18608.451061999996</v>
      </c>
      <c r="J65" s="1123">
        <v>-7407.8625035952691</v>
      </c>
      <c r="M65" s="204"/>
      <c r="N65" s="1132"/>
    </row>
    <row r="66" spans="1:14" ht="15.75" customHeight="1">
      <c r="A66" s="85">
        <v>2008</v>
      </c>
      <c r="B66" s="1320">
        <v>1983744.1180855881</v>
      </c>
      <c r="C66" s="1123">
        <v>58673.965554000002</v>
      </c>
      <c r="D66" s="1123">
        <v>6575.2217199351426</v>
      </c>
      <c r="E66" s="1329">
        <v>751907.87274251448</v>
      </c>
      <c r="F66" s="1123">
        <v>385091.66079729161</v>
      </c>
      <c r="G66" s="1123">
        <v>206977.89295662791</v>
      </c>
      <c r="H66" s="1123">
        <v>555152.89877820003</v>
      </c>
      <c r="I66" s="1123">
        <v>20284.271049152369</v>
      </c>
      <c r="J66" s="1123">
        <v>-919.83182813345161</v>
      </c>
      <c r="M66" s="204"/>
      <c r="N66" s="1132"/>
    </row>
    <row r="67" spans="1:14" ht="15.75" customHeight="1">
      <c r="A67" s="85">
        <v>2009</v>
      </c>
      <c r="B67" s="1320">
        <v>1941748.1271698845</v>
      </c>
      <c r="C67" s="1123">
        <v>53790.155670999993</v>
      </c>
      <c r="D67" s="1123">
        <v>6694.5746330000002</v>
      </c>
      <c r="E67" s="1329">
        <v>714793.2796105512</v>
      </c>
      <c r="F67" s="1123">
        <v>374994.90911946358</v>
      </c>
      <c r="G67" s="1123">
        <v>214681.97539905939</v>
      </c>
      <c r="H67" s="1123">
        <v>566947.64848780015</v>
      </c>
      <c r="I67" s="1123">
        <v>27981.303576573035</v>
      </c>
      <c r="J67" s="1123">
        <v>-18135.719327563194</v>
      </c>
      <c r="M67" s="204"/>
      <c r="N67" s="1132"/>
    </row>
    <row r="68" spans="1:14" ht="15.75" customHeight="1">
      <c r="A68" s="85">
        <v>2010</v>
      </c>
      <c r="B68" s="1320">
        <v>2027164.6662449325</v>
      </c>
      <c r="C68" s="763">
        <v>51614.612617000013</v>
      </c>
      <c r="D68" s="763">
        <v>8807.4767069999998</v>
      </c>
      <c r="E68" s="1329">
        <v>730344.54458257358</v>
      </c>
      <c r="F68" s="763">
        <v>427986.27764153882</v>
      </c>
      <c r="G68" s="763">
        <v>269358.82179103669</v>
      </c>
      <c r="H68" s="763">
        <v>516843.65547910001</v>
      </c>
      <c r="I68" s="763">
        <v>29220.373997096536</v>
      </c>
      <c r="J68" s="763">
        <v>-7011.3839054129921</v>
      </c>
      <c r="M68" s="204"/>
      <c r="N68" s="1132"/>
    </row>
    <row r="69" spans="1:14" ht="15.75" customHeight="1">
      <c r="A69" s="85">
        <v>2011</v>
      </c>
      <c r="B69" s="1320">
        <v>1983623.6803812347</v>
      </c>
      <c r="C69" s="763">
        <v>52220.073682000002</v>
      </c>
      <c r="D69" s="763">
        <v>9425.1248680000008</v>
      </c>
      <c r="E69" s="1329">
        <v>704897.92042959668</v>
      </c>
      <c r="F69" s="763">
        <v>412918.92976432585</v>
      </c>
      <c r="G69" s="763">
        <v>288424.76278051641</v>
      </c>
      <c r="H69" s="763">
        <v>477372.15859280009</v>
      </c>
      <c r="I69" s="763">
        <v>28855.869254889007</v>
      </c>
      <c r="J69" s="763">
        <v>9508.4760147389206</v>
      </c>
      <c r="M69" s="204"/>
      <c r="N69" s="1132"/>
    </row>
    <row r="70" spans="1:14" ht="15.75" customHeight="1">
      <c r="A70" s="317">
        <v>2012</v>
      </c>
      <c r="B70" s="1320">
        <v>1936901.9827553695</v>
      </c>
      <c r="C70" s="763">
        <v>56545.334305999997</v>
      </c>
      <c r="D70" s="763">
        <v>9109.829146</v>
      </c>
      <c r="E70" s="1329">
        <v>670747.24986178486</v>
      </c>
      <c r="F70" s="763">
        <v>409429.46441810729</v>
      </c>
      <c r="G70" s="763">
        <v>307829.22969835042</v>
      </c>
      <c r="H70" s="763">
        <v>476327.02588413004</v>
      </c>
      <c r="I70" s="763">
        <v>34119.569792103706</v>
      </c>
      <c r="J70" s="763">
        <v>-27205.720351106644</v>
      </c>
      <c r="M70" s="204"/>
      <c r="N70" s="1132"/>
    </row>
    <row r="71" spans="1:14" ht="15.75" customHeight="1">
      <c r="A71" s="743">
        <v>2013</v>
      </c>
      <c r="B71" s="1320">
        <v>1951976.3342187556</v>
      </c>
      <c r="C71" s="763">
        <v>58064.087879999999</v>
      </c>
      <c r="D71" s="763">
        <v>9435.9602099999993</v>
      </c>
      <c r="E71" s="1329">
        <v>691047.00811782945</v>
      </c>
      <c r="F71" s="763">
        <v>385746.63140242838</v>
      </c>
      <c r="G71" s="763">
        <v>319169.62007081677</v>
      </c>
      <c r="H71" s="763">
        <v>468448.12968760001</v>
      </c>
      <c r="I71" s="763">
        <v>40172.230669999997</v>
      </c>
      <c r="J71" s="763">
        <v>-20107.307974919557</v>
      </c>
      <c r="M71" s="204"/>
      <c r="N71" s="1132"/>
    </row>
    <row r="72" spans="1:14" ht="15.75" customHeight="1">
      <c r="A72" s="743">
        <v>2014</v>
      </c>
      <c r="B72" s="1320">
        <v>1882594.4113751934</v>
      </c>
      <c r="C72" s="904">
        <v>52445.745223999998</v>
      </c>
      <c r="D72" s="904">
        <v>8484.7846429999991</v>
      </c>
      <c r="E72" s="1329">
        <v>669978.29615244176</v>
      </c>
      <c r="F72" s="904">
        <v>351291.36278256343</v>
      </c>
      <c r="G72" s="904">
        <v>314707.12542591</v>
      </c>
      <c r="H72" s="904">
        <v>462740.9870657</v>
      </c>
      <c r="I72" s="904">
        <v>41221.007026546191</v>
      </c>
      <c r="J72" s="904">
        <v>-18274.896944967568</v>
      </c>
      <c r="M72" s="204"/>
    </row>
    <row r="73" spans="1:14" ht="15.75" customHeight="1">
      <c r="A73" s="743">
        <v>2015</v>
      </c>
      <c r="B73" s="1320">
        <v>1869955.7324515586</v>
      </c>
      <c r="C73" s="827">
        <v>53000.822258999993</v>
      </c>
      <c r="D73" s="827">
        <v>8624.6643519999998</v>
      </c>
      <c r="E73" s="1329">
        <v>666995.22119855392</v>
      </c>
      <c r="F73" s="827">
        <v>375496.05115962808</v>
      </c>
      <c r="G73" s="827">
        <v>330370.79217372165</v>
      </c>
      <c r="H73" s="827">
        <v>400236.37376000005</v>
      </c>
      <c r="I73" s="827">
        <v>41220.517639999998</v>
      </c>
      <c r="J73" s="827">
        <v>-5988.7100913456079</v>
      </c>
      <c r="M73" s="204"/>
    </row>
    <row r="74" spans="1:14" ht="15.75" customHeight="1">
      <c r="A74" s="832">
        <v>2016</v>
      </c>
      <c r="B74" s="1320">
        <v>1867479.5690834124</v>
      </c>
      <c r="C74" s="1123">
        <v>49939.139385999995</v>
      </c>
      <c r="D74" s="1123">
        <v>10368.892328999998</v>
      </c>
      <c r="E74" s="1329">
        <v>672891.74993184663</v>
      </c>
      <c r="F74" s="1123">
        <v>396508.89906635653</v>
      </c>
      <c r="G74" s="1123">
        <v>346265.68419683818</v>
      </c>
      <c r="H74" s="1123">
        <v>342574.99973000004</v>
      </c>
      <c r="I74" s="1123">
        <v>41750.8632</v>
      </c>
      <c r="J74" s="1123">
        <v>7179.3412433711883</v>
      </c>
      <c r="M74" s="204"/>
    </row>
    <row r="75" spans="1:14" ht="15.75" customHeight="1">
      <c r="A75" s="905">
        <v>2017</v>
      </c>
      <c r="B75" s="1320">
        <v>1875884.9000109418</v>
      </c>
      <c r="C75" s="1066">
        <v>47440.626519999998</v>
      </c>
      <c r="D75" s="1066">
        <v>11568.78656024</v>
      </c>
      <c r="E75" s="1329">
        <v>671693.63946102641</v>
      </c>
      <c r="F75" s="1066">
        <v>407641.0072110683</v>
      </c>
      <c r="G75" s="1066">
        <v>359518.4198737418</v>
      </c>
      <c r="H75" s="1066">
        <v>339739.46699600003</v>
      </c>
      <c r="I75" s="1066">
        <v>39905.430295000006</v>
      </c>
      <c r="J75" s="1066">
        <v>-1622.476900335133</v>
      </c>
      <c r="M75" s="204"/>
    </row>
    <row r="76" spans="1:14" ht="15.75" customHeight="1">
      <c r="A76" s="1064">
        <v>2018</v>
      </c>
      <c r="B76" s="1129">
        <v>1758987.1019613026</v>
      </c>
      <c r="C76" s="1123">
        <v>37497.365611401423</v>
      </c>
      <c r="D76" s="1123">
        <v>11215.579480800739</v>
      </c>
      <c r="E76" s="1123">
        <v>616321.98779062473</v>
      </c>
      <c r="F76" s="1123">
        <v>408279.68881955039</v>
      </c>
      <c r="G76" s="1123">
        <v>360560.92743436818</v>
      </c>
      <c r="H76" s="1123">
        <v>245338.41065454544</v>
      </c>
      <c r="I76" s="1123">
        <v>33767.141000000003</v>
      </c>
      <c r="J76" s="1123">
        <v>46006.001170011645</v>
      </c>
      <c r="M76" s="204"/>
    </row>
    <row r="77" spans="1:14" ht="15.75" customHeight="1">
      <c r="A77" s="1099">
        <v>2019</v>
      </c>
      <c r="B77" s="1210">
        <v>1792977.0146305198</v>
      </c>
      <c r="C77" s="1210">
        <v>35365.821000000004</v>
      </c>
      <c r="D77" s="1210">
        <v>10830.290481615257</v>
      </c>
      <c r="E77" s="1210">
        <v>656001.780246182</v>
      </c>
      <c r="F77" s="1210">
        <v>394503.52250446926</v>
      </c>
      <c r="G77" s="1210">
        <v>375733.63182772958</v>
      </c>
      <c r="H77" s="1210">
        <v>244564.96363636365</v>
      </c>
      <c r="I77" s="1210">
        <v>41652.379199999996</v>
      </c>
      <c r="J77" s="1210">
        <v>34324.625734160283</v>
      </c>
      <c r="K77" s="1210"/>
      <c r="M77" s="204"/>
    </row>
  </sheetData>
  <conditionalFormatting sqref="K75:L75 A76:L76 M75:GR76 K70:GR74 A1:GR23 A77:GR1004 A26:GR40 B24:GR25 A53:GR57 B51:GR52 A41:A50 C41:D50 A58:A75 C58:D69 F58:GR69 F41:GR50">
    <cfRule type="cellIs" dxfId="449" priority="14" stopIfTrue="1" operator="equal">
      <formula>0</formula>
    </cfRule>
  </conditionalFormatting>
  <conditionalFormatting sqref="C71:D73 F71:J73">
    <cfRule type="cellIs" dxfId="448" priority="12" stopIfTrue="1" operator="equal">
      <formula>0</formula>
    </cfRule>
  </conditionalFormatting>
  <conditionalFormatting sqref="C70:D70 F70:J70">
    <cfRule type="cellIs" dxfId="447" priority="11" stopIfTrue="1" operator="equal">
      <formula>0</formula>
    </cfRule>
  </conditionalFormatting>
  <conditionalFormatting sqref="A24">
    <cfRule type="cellIs" dxfId="446" priority="10" stopIfTrue="1" operator="equal">
      <formula>0</formula>
    </cfRule>
  </conditionalFormatting>
  <conditionalFormatting sqref="A51">
    <cfRule type="cellIs" dxfId="445" priority="9" stopIfTrue="1" operator="equal">
      <formula>0</formula>
    </cfRule>
  </conditionalFormatting>
  <conditionalFormatting sqref="B41:B50">
    <cfRule type="cellIs" dxfId="444" priority="8" stopIfTrue="1" operator="equal">
      <formula>0</formula>
    </cfRule>
  </conditionalFormatting>
  <conditionalFormatting sqref="B58:B69">
    <cfRule type="cellIs" dxfId="443" priority="7" stopIfTrue="1" operator="equal">
      <formula>0</formula>
    </cfRule>
  </conditionalFormatting>
  <conditionalFormatting sqref="B71:B73">
    <cfRule type="cellIs" dxfId="442" priority="6" stopIfTrue="1" operator="equal">
      <formula>0</formula>
    </cfRule>
  </conditionalFormatting>
  <conditionalFormatting sqref="B70">
    <cfRule type="cellIs" dxfId="441" priority="5" stopIfTrue="1" operator="equal">
      <formula>0</formula>
    </cfRule>
  </conditionalFormatting>
  <conditionalFormatting sqref="E58:E69">
    <cfRule type="cellIs" dxfId="440" priority="4" stopIfTrue="1" operator="equal">
      <formula>0</formula>
    </cfRule>
  </conditionalFormatting>
  <conditionalFormatting sqref="E71:E73">
    <cfRule type="cellIs" dxfId="439" priority="3" stopIfTrue="1" operator="equal">
      <formula>0</formula>
    </cfRule>
  </conditionalFormatting>
  <conditionalFormatting sqref="E70">
    <cfRule type="cellIs" dxfId="438" priority="2" stopIfTrue="1" operator="equal">
      <formula>0</formula>
    </cfRule>
  </conditionalFormatting>
  <conditionalFormatting sqref="E41:E50">
    <cfRule type="cellIs" dxfId="437" priority="1" stopIfTrue="1" operator="equal">
      <formula>0</formula>
    </cfRule>
  </conditionalFormatting>
  <pageMargins left="0.78740157480314965" right="0.78740157480314965" top="0.78740157480314965" bottom="0.78740157480314965" header="0.51181102362204722" footer="0.51181102362204722"/>
  <pageSetup paperSize="9" scale="98" orientation="landscape" r:id="rId1"/>
  <headerFooter alignWithMargins="0">
    <oddFooter>&amp;L&amp;"Arial,Standard"&amp;10Stand: 14.01.2022&amp;C&amp;"Arial,Standard"&amp;10Bayerisches Landesamt für Statistik - Energiebilanz 2019&amp;R&amp;"Arial,Standard"&amp;10&amp;P von &amp;N</oddFooter>
  </headerFooter>
  <rowBreaks count="2" manualBreakCount="2">
    <brk id="25" max="10" man="1"/>
    <brk id="52"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EDF082"/>
  </sheetPr>
  <dimension ref="A1:N78"/>
  <sheetViews>
    <sheetView view="pageBreakPreview" zoomScaleNormal="85" zoomScaleSheetLayoutView="100" workbookViewId="0"/>
  </sheetViews>
  <sheetFormatPr baseColWidth="10" defaultColWidth="11.42578125" defaultRowHeight="15.75" customHeight="1"/>
  <cols>
    <col min="1" max="1" width="7.140625" style="83" customWidth="1"/>
    <col min="2" max="5" width="30" style="83" customWidth="1"/>
    <col min="6" max="6" width="1.42578125" style="83" customWidth="1"/>
    <col min="7" max="16384" width="11.42578125" style="83"/>
  </cols>
  <sheetData>
    <row r="1" spans="1:8" ht="15.75" customHeight="1">
      <c r="A1" s="526" t="s">
        <v>862</v>
      </c>
    </row>
    <row r="2" spans="1:8" ht="15.75" customHeight="1">
      <c r="A2" s="526" t="s">
        <v>611</v>
      </c>
    </row>
    <row r="4" spans="1:8" ht="15.75" customHeight="1">
      <c r="A4" s="580"/>
      <c r="B4" s="561" t="s">
        <v>851</v>
      </c>
      <c r="C4" s="11" t="s">
        <v>936</v>
      </c>
      <c r="D4" s="11" t="s">
        <v>852</v>
      </c>
      <c r="E4" s="561" t="s">
        <v>33</v>
      </c>
    </row>
    <row r="5" spans="1:8" ht="15.75" customHeight="1">
      <c r="A5" s="581"/>
      <c r="B5" s="15" t="s">
        <v>17</v>
      </c>
      <c r="C5" s="15"/>
      <c r="D5" s="15"/>
      <c r="E5" s="15"/>
    </row>
    <row r="6" spans="1:8" ht="15">
      <c r="A6" s="311">
        <v>1950</v>
      </c>
      <c r="B6" s="318">
        <v>361749.6</v>
      </c>
      <c r="C6" s="965">
        <v>337000</v>
      </c>
      <c r="D6" s="88">
        <v>25000</v>
      </c>
      <c r="E6" s="315" t="s">
        <v>32</v>
      </c>
      <c r="H6" s="88"/>
    </row>
    <row r="7" spans="1:8" ht="15">
      <c r="A7" s="311">
        <v>1955</v>
      </c>
      <c r="B7" s="319">
        <v>528649.19999999995</v>
      </c>
      <c r="C7" s="965">
        <v>492000</v>
      </c>
      <c r="D7" s="88">
        <v>36000</v>
      </c>
      <c r="E7" s="315" t="s">
        <v>32</v>
      </c>
      <c r="H7" s="88"/>
    </row>
    <row r="8" spans="1:8" ht="15">
      <c r="A8" s="311">
        <v>1958</v>
      </c>
      <c r="B8" s="319">
        <v>557919.28421052615</v>
      </c>
      <c r="C8" s="965">
        <v>522000</v>
      </c>
      <c r="D8" s="88">
        <v>36000</v>
      </c>
      <c r="E8" s="315" t="s">
        <v>32</v>
      </c>
      <c r="H8" s="88"/>
    </row>
    <row r="9" spans="1:8" ht="15">
      <c r="A9" s="311">
        <v>1960</v>
      </c>
      <c r="B9" s="319">
        <v>628749.19999999984</v>
      </c>
      <c r="C9" s="965">
        <v>598000</v>
      </c>
      <c r="D9" s="88">
        <v>31000</v>
      </c>
      <c r="E9" s="315" t="s">
        <v>32</v>
      </c>
      <c r="H9" s="88"/>
    </row>
    <row r="10" spans="1:8" ht="15">
      <c r="A10" s="311">
        <v>1965</v>
      </c>
      <c r="B10" s="319">
        <v>830687.15299999993</v>
      </c>
      <c r="C10" s="965">
        <v>736000</v>
      </c>
      <c r="D10" s="88">
        <v>95000</v>
      </c>
      <c r="E10" s="315" t="s">
        <v>32</v>
      </c>
      <c r="H10" s="88"/>
    </row>
    <row r="11" spans="1:8" ht="15">
      <c r="A11" s="311">
        <v>1967</v>
      </c>
      <c r="B11" s="319">
        <v>866103.13300000003</v>
      </c>
      <c r="C11" s="965">
        <v>769000</v>
      </c>
      <c r="D11" s="88">
        <v>97000</v>
      </c>
      <c r="E11" s="315" t="s">
        <v>32</v>
      </c>
      <c r="H11" s="88"/>
    </row>
    <row r="12" spans="1:8" ht="15">
      <c r="A12" s="311">
        <v>1968</v>
      </c>
      <c r="B12" s="319">
        <v>949343.24200000009</v>
      </c>
      <c r="C12" s="965">
        <v>826000</v>
      </c>
      <c r="D12" s="88">
        <v>123000</v>
      </c>
      <c r="E12" s="315" t="s">
        <v>32</v>
      </c>
      <c r="H12" s="88"/>
    </row>
    <row r="13" spans="1:8" ht="15">
      <c r="A13" s="311">
        <v>1969</v>
      </c>
      <c r="B13" s="319">
        <v>1053073.081</v>
      </c>
      <c r="C13" s="965">
        <v>897000</v>
      </c>
      <c r="D13" s="88">
        <v>156000</v>
      </c>
      <c r="E13" s="315" t="s">
        <v>32</v>
      </c>
      <c r="H13" s="88"/>
    </row>
    <row r="14" spans="1:8" ht="15">
      <c r="A14" s="311">
        <v>1970</v>
      </c>
      <c r="B14" s="319">
        <v>1176000</v>
      </c>
      <c r="C14" s="965">
        <v>952589.99999999988</v>
      </c>
      <c r="D14" s="88">
        <v>224000</v>
      </c>
      <c r="E14" s="315" t="s">
        <v>32</v>
      </c>
      <c r="H14" s="88"/>
    </row>
    <row r="15" spans="1:8" ht="15">
      <c r="A15" s="311">
        <v>1971</v>
      </c>
      <c r="B15" s="319">
        <v>1279410.328</v>
      </c>
      <c r="C15" s="965">
        <v>980381.90800000005</v>
      </c>
      <c r="D15" s="88">
        <v>230000</v>
      </c>
      <c r="E15" s="88">
        <v>67000</v>
      </c>
      <c r="H15" s="88"/>
    </row>
    <row r="16" spans="1:8" ht="15">
      <c r="A16" s="311">
        <v>1972</v>
      </c>
      <c r="B16" s="319">
        <v>1349530.5327000003</v>
      </c>
      <c r="C16" s="965">
        <v>1035568.8719999999</v>
      </c>
      <c r="D16" s="88">
        <v>248000</v>
      </c>
      <c r="E16" s="88">
        <v>70000</v>
      </c>
      <c r="H16" s="88"/>
    </row>
    <row r="17" spans="1:14" ht="15">
      <c r="A17" s="311">
        <v>1973</v>
      </c>
      <c r="B17" s="319">
        <v>1427459.3721</v>
      </c>
      <c r="C17" s="965">
        <v>1070972.9360000002</v>
      </c>
      <c r="D17" s="88">
        <v>270000</v>
      </c>
      <c r="E17" s="88">
        <v>92000</v>
      </c>
      <c r="H17" s="88"/>
    </row>
    <row r="18" spans="1:14" ht="15">
      <c r="A18" s="311">
        <v>1974</v>
      </c>
      <c r="B18" s="319">
        <v>1427459.3721</v>
      </c>
      <c r="C18" s="965">
        <v>1061506.452</v>
      </c>
      <c r="D18" s="88">
        <v>277000</v>
      </c>
      <c r="E18" s="88">
        <v>89000</v>
      </c>
      <c r="H18" s="88"/>
    </row>
    <row r="19" spans="1:14" ht="15">
      <c r="A19" s="311">
        <v>1975</v>
      </c>
      <c r="B19" s="319">
        <v>1372000</v>
      </c>
      <c r="C19" s="965">
        <v>1042581.9999999999</v>
      </c>
      <c r="D19" s="88">
        <v>252000</v>
      </c>
      <c r="E19" s="88">
        <v>77000</v>
      </c>
      <c r="H19" s="88"/>
    </row>
    <row r="20" spans="1:14" ht="15">
      <c r="A20" s="311">
        <v>1976</v>
      </c>
      <c r="B20" s="319">
        <v>1506040.3722000001</v>
      </c>
      <c r="C20" s="965">
        <v>1162472.5119999999</v>
      </c>
      <c r="D20" s="88">
        <v>261000</v>
      </c>
      <c r="E20" s="88">
        <v>83000</v>
      </c>
      <c r="H20" s="88"/>
    </row>
    <row r="21" spans="1:14" ht="15">
      <c r="A21" s="311">
        <v>1977</v>
      </c>
      <c r="B21" s="319">
        <v>1483559.5287000001</v>
      </c>
      <c r="C21" s="965">
        <v>1156991.916</v>
      </c>
      <c r="D21" s="88">
        <v>240000</v>
      </c>
      <c r="E21" s="88">
        <v>87000</v>
      </c>
      <c r="H21" s="88"/>
    </row>
    <row r="22" spans="1:14" ht="15">
      <c r="A22" s="311">
        <v>1978</v>
      </c>
      <c r="B22" s="319">
        <v>1535611.4323999998</v>
      </c>
      <c r="C22" s="965">
        <v>1167542.4600000002</v>
      </c>
      <c r="D22" s="88">
        <v>269000</v>
      </c>
      <c r="E22" s="88">
        <v>99000</v>
      </c>
      <c r="H22" s="88"/>
    </row>
    <row r="23" spans="1:14" ht="15">
      <c r="A23" s="311">
        <v>1979</v>
      </c>
      <c r="B23" s="319">
        <v>1587299.182</v>
      </c>
      <c r="C23" s="965">
        <v>1205950</v>
      </c>
      <c r="D23" s="88">
        <v>273000</v>
      </c>
      <c r="E23" s="88">
        <v>108000</v>
      </c>
      <c r="H23" s="88"/>
    </row>
    <row r="24" spans="1:14" ht="15.75" customHeight="1">
      <c r="A24" s="99" t="s">
        <v>168</v>
      </c>
      <c r="B24" s="623"/>
      <c r="C24" s="623"/>
      <c r="D24" s="623"/>
      <c r="E24" s="623"/>
      <c r="H24" s="86"/>
    </row>
    <row r="25" spans="1:14" ht="40.5" customHeight="1">
      <c r="A25" s="1579" t="s">
        <v>935</v>
      </c>
      <c r="B25" s="1579"/>
      <c r="C25" s="1579"/>
      <c r="D25" s="1579"/>
      <c r="E25" s="1579"/>
      <c r="H25" s="86"/>
    </row>
    <row r="26" spans="1:14" ht="15.75" customHeight="1">
      <c r="A26" s="526" t="s">
        <v>862</v>
      </c>
      <c r="B26" s="795"/>
      <c r="C26" s="913"/>
      <c r="D26" s="795"/>
      <c r="E26" s="795"/>
      <c r="H26" s="86"/>
    </row>
    <row r="27" spans="1:14" ht="15.75" customHeight="1">
      <c r="A27" s="526" t="s">
        <v>611</v>
      </c>
      <c r="B27" s="795"/>
      <c r="C27" s="913"/>
      <c r="D27" s="795"/>
      <c r="E27" s="795"/>
      <c r="H27" s="86"/>
    </row>
    <row r="28" spans="1:14" ht="15.75" customHeight="1">
      <c r="C28" s="913"/>
      <c r="H28" s="86"/>
    </row>
    <row r="29" spans="1:14" ht="15.75" customHeight="1">
      <c r="A29" s="580"/>
      <c r="B29" s="644" t="s">
        <v>851</v>
      </c>
      <c r="C29" s="11" t="s">
        <v>936</v>
      </c>
      <c r="D29" s="11" t="s">
        <v>852</v>
      </c>
      <c r="E29" s="644" t="s">
        <v>33</v>
      </c>
      <c r="H29" s="86"/>
    </row>
    <row r="30" spans="1:14" ht="15.75" customHeight="1">
      <c r="A30" s="581"/>
      <c r="B30" s="15" t="s">
        <v>17</v>
      </c>
      <c r="C30" s="15"/>
      <c r="D30" s="15"/>
      <c r="E30" s="15"/>
      <c r="H30" s="86"/>
    </row>
    <row r="31" spans="1:14" ht="15">
      <c r="A31" s="311">
        <v>1980</v>
      </c>
      <c r="B31" s="319">
        <v>1509000</v>
      </c>
      <c r="C31" s="965">
        <v>1168282.0000000002</v>
      </c>
      <c r="D31" s="88">
        <v>251000</v>
      </c>
      <c r="E31" s="88">
        <v>90000</v>
      </c>
      <c r="H31" s="88"/>
      <c r="K31" s="913"/>
      <c r="L31" s="913"/>
      <c r="M31" s="913"/>
      <c r="N31" s="913"/>
    </row>
    <row r="32" spans="1:14" ht="15">
      <c r="A32" s="311">
        <v>1981</v>
      </c>
      <c r="B32" s="319">
        <v>1402978.7287999997</v>
      </c>
      <c r="C32" s="965">
        <v>1104852</v>
      </c>
      <c r="D32" s="88">
        <v>227000</v>
      </c>
      <c r="E32" s="88">
        <v>71000</v>
      </c>
      <c r="H32" s="88"/>
      <c r="K32" s="913"/>
      <c r="L32" s="913"/>
      <c r="M32" s="913"/>
      <c r="N32" s="913"/>
    </row>
    <row r="33" spans="1:14" ht="15">
      <c r="A33" s="311">
        <v>1982</v>
      </c>
      <c r="B33" s="319">
        <v>1399068.7925000002</v>
      </c>
      <c r="C33" s="965">
        <v>1049985.9999999998</v>
      </c>
      <c r="D33" s="88">
        <v>273000</v>
      </c>
      <c r="E33" s="88">
        <v>76000</v>
      </c>
      <c r="H33" s="88"/>
      <c r="K33" s="913"/>
      <c r="L33" s="913"/>
      <c r="M33" s="913"/>
      <c r="N33" s="913"/>
    </row>
    <row r="34" spans="1:14" ht="15">
      <c r="A34" s="311">
        <v>1983</v>
      </c>
      <c r="B34" s="319">
        <v>1465801.1721999999</v>
      </c>
      <c r="C34" s="965">
        <v>1084932</v>
      </c>
      <c r="D34" s="88">
        <v>305000</v>
      </c>
      <c r="E34" s="88">
        <v>76000</v>
      </c>
      <c r="H34" s="88"/>
      <c r="K34" s="913"/>
      <c r="L34" s="913"/>
      <c r="M34" s="913"/>
      <c r="N34" s="913"/>
    </row>
    <row r="35" spans="1:14" ht="15">
      <c r="A35" s="311">
        <v>1984</v>
      </c>
      <c r="B35" s="319">
        <v>1559581.5325000002</v>
      </c>
      <c r="C35" s="965">
        <v>1127638</v>
      </c>
      <c r="D35" s="88">
        <v>352000</v>
      </c>
      <c r="E35" s="88">
        <v>80000</v>
      </c>
      <c r="H35" s="88"/>
      <c r="K35" s="913"/>
      <c r="L35" s="913"/>
      <c r="M35" s="913"/>
      <c r="N35" s="913"/>
    </row>
    <row r="36" spans="1:14" ht="15">
      <c r="A36" s="311">
        <v>1985</v>
      </c>
      <c r="B36" s="319">
        <v>1674000</v>
      </c>
      <c r="C36" s="965">
        <v>1163311.0000000002</v>
      </c>
      <c r="D36" s="88">
        <v>432000</v>
      </c>
      <c r="E36" s="88">
        <v>79000</v>
      </c>
      <c r="H36" s="88"/>
      <c r="K36" s="913"/>
      <c r="L36" s="913"/>
      <c r="M36" s="913"/>
      <c r="N36" s="913"/>
    </row>
    <row r="37" spans="1:14" ht="15">
      <c r="A37" s="311">
        <v>1986</v>
      </c>
      <c r="B37" s="319">
        <v>1695427.6479</v>
      </c>
      <c r="C37" s="965">
        <v>1208466</v>
      </c>
      <c r="D37" s="88">
        <v>406000</v>
      </c>
      <c r="E37" s="88">
        <v>81000</v>
      </c>
      <c r="H37" s="88"/>
      <c r="K37" s="913"/>
      <c r="L37" s="913"/>
      <c r="M37" s="913"/>
      <c r="N37" s="913"/>
    </row>
    <row r="38" spans="1:14" ht="15">
      <c r="A38" s="311">
        <v>1987</v>
      </c>
      <c r="B38" s="319">
        <v>1673094.6705</v>
      </c>
      <c r="C38" s="965">
        <v>1199685</v>
      </c>
      <c r="D38" s="88">
        <v>394000</v>
      </c>
      <c r="E38" s="88">
        <v>79000</v>
      </c>
      <c r="H38" s="88"/>
      <c r="K38" s="913"/>
      <c r="L38" s="913"/>
      <c r="M38" s="913"/>
      <c r="N38" s="913"/>
    </row>
    <row r="39" spans="1:14" ht="15">
      <c r="A39" s="311">
        <v>1988</v>
      </c>
      <c r="B39" s="319">
        <v>1736129.6307999999</v>
      </c>
      <c r="C39" s="965">
        <v>1213616</v>
      </c>
      <c r="D39" s="88">
        <v>429000</v>
      </c>
      <c r="E39" s="88">
        <v>93000</v>
      </c>
      <c r="H39" s="88"/>
      <c r="K39" s="913"/>
      <c r="L39" s="913"/>
      <c r="M39" s="913"/>
      <c r="N39" s="913"/>
    </row>
    <row r="40" spans="1:14" ht="15">
      <c r="A40" s="311">
        <v>1989</v>
      </c>
      <c r="B40" s="319">
        <v>1728562.9470000002</v>
      </c>
      <c r="C40" s="965">
        <v>1157076</v>
      </c>
      <c r="D40" s="88">
        <v>471000</v>
      </c>
      <c r="E40" s="88">
        <v>101000</v>
      </c>
      <c r="H40" s="88"/>
      <c r="K40" s="913"/>
      <c r="L40" s="913"/>
      <c r="M40" s="913"/>
      <c r="N40" s="913"/>
    </row>
    <row r="41" spans="1:14" ht="12" customHeight="1">
      <c r="A41" s="702">
        <v>1990</v>
      </c>
      <c r="B41" s="763">
        <v>1768844.5007156527</v>
      </c>
      <c r="C41" s="1329">
        <v>1179251.7393898736</v>
      </c>
      <c r="D41" s="763">
        <v>485120.76132577908</v>
      </c>
      <c r="E41" s="763">
        <v>104472.00000000001</v>
      </c>
    </row>
    <row r="42" spans="1:14" ht="15">
      <c r="A42" s="702">
        <v>1991</v>
      </c>
      <c r="B42" s="1329">
        <v>1864846.2373895822</v>
      </c>
      <c r="C42" s="1329">
        <v>1246799.6170685824</v>
      </c>
      <c r="D42" s="763">
        <v>517740.62032099976</v>
      </c>
      <c r="E42" s="763">
        <v>100306</v>
      </c>
    </row>
    <row r="43" spans="1:14" ht="15">
      <c r="A43" s="702">
        <v>1992</v>
      </c>
      <c r="B43" s="1329">
        <v>1849413.2594042651</v>
      </c>
      <c r="C43" s="1329">
        <v>1241227.7211991102</v>
      </c>
      <c r="D43" s="763">
        <v>503088.538205155</v>
      </c>
      <c r="E43" s="763">
        <v>105097</v>
      </c>
    </row>
    <row r="44" spans="1:14" ht="15">
      <c r="A44" s="702">
        <v>1993</v>
      </c>
      <c r="B44" s="1329">
        <v>1869320.0276965597</v>
      </c>
      <c r="C44" s="1329">
        <v>1290309.4859019197</v>
      </c>
      <c r="D44" s="763">
        <v>477640.54179464007</v>
      </c>
      <c r="E44" s="763">
        <v>101370</v>
      </c>
    </row>
    <row r="45" spans="1:14" ht="15">
      <c r="A45" s="702">
        <v>1994</v>
      </c>
      <c r="B45" s="1329">
        <v>1860253.0100699053</v>
      </c>
      <c r="C45" s="1329">
        <v>1260648.6100699052</v>
      </c>
      <c r="D45" s="763">
        <v>490681.39999999991</v>
      </c>
      <c r="E45" s="763">
        <v>108923</v>
      </c>
    </row>
    <row r="46" spans="1:14" ht="15">
      <c r="A46" s="702">
        <v>1995</v>
      </c>
      <c r="B46" s="1329">
        <v>1936607.4669528399</v>
      </c>
      <c r="C46" s="1329">
        <v>1320592.4669528399</v>
      </c>
      <c r="D46" s="763">
        <v>511258</v>
      </c>
      <c r="E46" s="763">
        <v>104757</v>
      </c>
    </row>
    <row r="47" spans="1:14" ht="15">
      <c r="A47" s="702">
        <v>1996</v>
      </c>
      <c r="B47" s="1329">
        <v>1999111.9030115136</v>
      </c>
      <c r="C47" s="1329">
        <v>1369534.9030115136</v>
      </c>
      <c r="D47" s="763">
        <v>525213</v>
      </c>
      <c r="E47" s="763">
        <v>104364</v>
      </c>
    </row>
    <row r="48" spans="1:14" ht="15">
      <c r="A48" s="702">
        <v>1997</v>
      </c>
      <c r="B48" s="1329">
        <v>1984940.8003773221</v>
      </c>
      <c r="C48" s="1329">
        <v>1340657.8003773221</v>
      </c>
      <c r="D48" s="763">
        <v>529913</v>
      </c>
      <c r="E48" s="763">
        <v>114370</v>
      </c>
    </row>
    <row r="49" spans="1:9" ht="15">
      <c r="A49" s="702">
        <v>1998</v>
      </c>
      <c r="B49" s="1329">
        <v>2017317.5570961982</v>
      </c>
      <c r="C49" s="1329">
        <v>1358982.9866813428</v>
      </c>
      <c r="D49" s="763">
        <v>532566.27494485502</v>
      </c>
      <c r="E49" s="763">
        <v>125768.29547</v>
      </c>
    </row>
    <row r="50" spans="1:9" ht="15">
      <c r="A50" s="702">
        <v>1999</v>
      </c>
      <c r="B50" s="1329">
        <v>1999195.3132249</v>
      </c>
      <c r="C50" s="1329">
        <v>1355106.042501786</v>
      </c>
      <c r="D50" s="763">
        <v>521204.09304311371</v>
      </c>
      <c r="E50" s="763">
        <v>122885.17768000001</v>
      </c>
    </row>
    <row r="51" spans="1:9" ht="15">
      <c r="A51" s="702">
        <v>2000</v>
      </c>
      <c r="B51" s="763">
        <v>2007718.2267468697</v>
      </c>
      <c r="C51" s="1329">
        <v>1341601.3288149016</v>
      </c>
      <c r="D51" s="763">
        <v>540345.66086196783</v>
      </c>
      <c r="E51" s="763">
        <v>125771.23706999999</v>
      </c>
    </row>
    <row r="52" spans="1:9" ht="15">
      <c r="A52" s="702">
        <v>2001</v>
      </c>
      <c r="B52" s="1329">
        <v>2061035.3040495364</v>
      </c>
      <c r="C52" s="1329">
        <v>1391565.9116707796</v>
      </c>
      <c r="D52" s="763">
        <v>551462.73471875687</v>
      </c>
      <c r="E52" s="763">
        <v>118006.65766</v>
      </c>
    </row>
    <row r="53" spans="1:9" ht="15">
      <c r="A53" s="702">
        <v>2002</v>
      </c>
      <c r="B53" s="1329">
        <v>1998048.410420577</v>
      </c>
      <c r="C53" s="1329">
        <v>1340982.5895387297</v>
      </c>
      <c r="D53" s="763">
        <v>545662.17986184766</v>
      </c>
      <c r="E53" s="763">
        <v>111403.64102000001</v>
      </c>
    </row>
    <row r="54" spans="1:9" ht="15">
      <c r="A54" s="702">
        <v>2003</v>
      </c>
      <c r="B54" s="1329">
        <v>1971823.339467762</v>
      </c>
      <c r="C54" s="1329">
        <v>1329139.3197584164</v>
      </c>
      <c r="D54" s="763">
        <v>532087.70560934581</v>
      </c>
      <c r="E54" s="763">
        <v>110596.31409999999</v>
      </c>
    </row>
    <row r="55" spans="1:9" ht="15">
      <c r="A55" s="702">
        <v>2004</v>
      </c>
      <c r="B55" s="1329">
        <v>1961069.4703195111</v>
      </c>
      <c r="C55" s="1329">
        <v>1310390.2396834593</v>
      </c>
      <c r="D55" s="763">
        <v>549766.27310535207</v>
      </c>
      <c r="E55" s="763">
        <v>100912.95753070001</v>
      </c>
    </row>
    <row r="56" spans="1:9" ht="15">
      <c r="A56" s="702">
        <v>2005</v>
      </c>
      <c r="B56" s="1329">
        <v>1960668.4728851099</v>
      </c>
      <c r="C56" s="1329">
        <v>1275007.9095473124</v>
      </c>
      <c r="D56" s="763">
        <v>570732.70201513811</v>
      </c>
      <c r="E56" s="763">
        <v>114927.86084290581</v>
      </c>
      <c r="I56" s="1131"/>
    </row>
    <row r="57" spans="1:9" ht="15">
      <c r="A57" s="702">
        <v>2006</v>
      </c>
      <c r="B57" s="1329">
        <v>2022553.2087732377</v>
      </c>
      <c r="C57" s="1329">
        <v>1317680.3683664533</v>
      </c>
      <c r="D57" s="763">
        <v>582499.38629736821</v>
      </c>
      <c r="E57" s="763">
        <v>122373.45410941598</v>
      </c>
    </row>
    <row r="58" spans="1:9" ht="15">
      <c r="A58" s="702">
        <v>2007</v>
      </c>
      <c r="B58" s="1329">
        <v>1923371.3763646649</v>
      </c>
      <c r="C58" s="1329">
        <v>1210382.5832966748</v>
      </c>
      <c r="D58" s="763">
        <v>593964.22333590116</v>
      </c>
      <c r="E58" s="763">
        <v>119024.56973208922</v>
      </c>
    </row>
    <row r="59" spans="1:9" ht="15">
      <c r="A59" s="702">
        <v>2008</v>
      </c>
      <c r="B59" s="1329">
        <v>1983744.1180855881</v>
      </c>
      <c r="C59" s="1329">
        <v>1289077.1347235686</v>
      </c>
      <c r="D59" s="763">
        <v>588560.24235380231</v>
      </c>
      <c r="E59" s="763">
        <v>106106.74100821733</v>
      </c>
    </row>
    <row r="60" spans="1:9" ht="15">
      <c r="A60" s="702">
        <v>2009</v>
      </c>
      <c r="B60" s="1329">
        <v>1941748.1271698845</v>
      </c>
      <c r="C60" s="1329">
        <v>1242624.4100298544</v>
      </c>
      <c r="D60" s="763">
        <v>587805.15270040324</v>
      </c>
      <c r="E60" s="763">
        <v>111318.56443962682</v>
      </c>
    </row>
    <row r="61" spans="1:9" s="795" customFormat="1" ht="15.75" customHeight="1">
      <c r="A61" s="99" t="s">
        <v>168</v>
      </c>
      <c r="B61" s="796"/>
      <c r="C61" s="796"/>
      <c r="D61" s="796"/>
      <c r="E61" s="796"/>
    </row>
    <row r="62" spans="1:9" s="795" customFormat="1" ht="37.5" customHeight="1">
      <c r="A62" s="1579" t="s">
        <v>935</v>
      </c>
      <c r="B62" s="1579"/>
      <c r="C62" s="1579"/>
      <c r="D62" s="1579"/>
      <c r="E62" s="1579"/>
    </row>
    <row r="63" spans="1:9" s="795" customFormat="1" ht="15.75" customHeight="1">
      <c r="A63" s="526" t="s">
        <v>862</v>
      </c>
    </row>
    <row r="64" spans="1:9" s="795" customFormat="1" ht="15.75" customHeight="1">
      <c r="A64" s="526" t="s">
        <v>611</v>
      </c>
    </row>
    <row r="65" spans="1:10" s="795" customFormat="1" ht="15.75" customHeight="1"/>
    <row r="66" spans="1:10" s="795" customFormat="1" ht="15.75" customHeight="1">
      <c r="A66" s="527"/>
      <c r="B66" s="813" t="s">
        <v>9</v>
      </c>
      <c r="C66" s="11" t="s">
        <v>936</v>
      </c>
      <c r="D66" s="11" t="s">
        <v>262</v>
      </c>
      <c r="E66" s="813" t="s">
        <v>33</v>
      </c>
    </row>
    <row r="67" spans="1:10" s="795" customFormat="1" ht="15.75" customHeight="1">
      <c r="A67" s="528"/>
      <c r="B67" s="15" t="s">
        <v>17</v>
      </c>
      <c r="C67" s="15"/>
      <c r="D67" s="15"/>
      <c r="E67" s="15"/>
    </row>
    <row r="68" spans="1:10" ht="15">
      <c r="A68" s="702">
        <v>2010</v>
      </c>
      <c r="B68" s="763">
        <v>2027164.6662449325</v>
      </c>
      <c r="C68" s="1329">
        <v>1350624.6336122735</v>
      </c>
      <c r="D68" s="763">
        <v>551893.56133035885</v>
      </c>
      <c r="E68" s="763">
        <v>124646.47130230017</v>
      </c>
    </row>
    <row r="69" spans="1:10" ht="15">
      <c r="A69" s="702">
        <v>2011</v>
      </c>
      <c r="B69" s="1329">
        <v>1983623.6803812347</v>
      </c>
      <c r="C69" s="1329">
        <v>1337433.4209352955</v>
      </c>
      <c r="D69" s="763">
        <v>531922.45096841839</v>
      </c>
      <c r="E69" s="763">
        <v>114267.8084775208</v>
      </c>
    </row>
    <row r="70" spans="1:10" ht="15">
      <c r="A70" s="702">
        <v>2012</v>
      </c>
      <c r="B70" s="1329">
        <v>1936901.9827553695</v>
      </c>
      <c r="C70" s="1329">
        <v>1332990.7059277522</v>
      </c>
      <c r="D70" s="763">
        <v>519894.08623230644</v>
      </c>
      <c r="E70" s="763">
        <v>84017.190595310967</v>
      </c>
      <c r="F70" s="762"/>
      <c r="G70" s="762"/>
      <c r="H70" s="762"/>
    </row>
    <row r="71" spans="1:10" ht="15">
      <c r="A71" s="702">
        <v>2013</v>
      </c>
      <c r="B71" s="1329">
        <v>1951976.3342187556</v>
      </c>
      <c r="C71" s="1329">
        <v>1348283.1349517624</v>
      </c>
      <c r="D71" s="763">
        <v>517988.75859573239</v>
      </c>
      <c r="E71" s="763">
        <v>85704.440671259319</v>
      </c>
      <c r="H71" s="762"/>
    </row>
    <row r="72" spans="1:10" s="762" customFormat="1" ht="15">
      <c r="A72" s="702">
        <v>2014</v>
      </c>
      <c r="B72" s="1329">
        <v>1882594.4113751934</v>
      </c>
      <c r="C72" s="1329">
        <v>1283199.9084885274</v>
      </c>
      <c r="D72" s="909">
        <v>509633.99296314531</v>
      </c>
      <c r="E72" s="909">
        <v>89760.509923520862</v>
      </c>
    </row>
    <row r="73" spans="1:10" s="762" customFormat="1" ht="15">
      <c r="A73" s="842">
        <v>2015</v>
      </c>
      <c r="B73" s="1329">
        <v>1869955.7324515586</v>
      </c>
      <c r="C73" s="1329">
        <v>1301097.420838356</v>
      </c>
      <c r="D73" s="827">
        <v>483269.49202732573</v>
      </c>
      <c r="E73" s="827">
        <v>85588.819585876801</v>
      </c>
      <c r="H73" s="795"/>
    </row>
    <row r="74" spans="1:10" s="825" customFormat="1" ht="15">
      <c r="A74" s="842">
        <v>2016</v>
      </c>
      <c r="B74" s="1329">
        <v>1867479.5690834124</v>
      </c>
      <c r="C74" s="1329">
        <v>1341048.7446855756</v>
      </c>
      <c r="D74" s="909">
        <v>439678.29846021812</v>
      </c>
      <c r="E74" s="909">
        <v>86752.52593761863</v>
      </c>
    </row>
    <row r="75" spans="1:10" s="907" customFormat="1" ht="15">
      <c r="A75" s="908">
        <v>2017</v>
      </c>
      <c r="B75" s="1329">
        <v>1875884.9000109418</v>
      </c>
      <c r="C75" s="1329">
        <v>1353417.2128401285</v>
      </c>
      <c r="D75" s="1069">
        <v>438731.47375167947</v>
      </c>
      <c r="E75" s="1069">
        <v>83736.213419133361</v>
      </c>
      <c r="H75" s="1068"/>
    </row>
    <row r="76" spans="1:10" s="762" customFormat="1" ht="15">
      <c r="A76" s="1067">
        <v>2018</v>
      </c>
      <c r="B76" s="1329">
        <v>1758987.1019613026</v>
      </c>
      <c r="C76" s="1123">
        <v>1369246.135400923</v>
      </c>
      <c r="D76" s="1123">
        <v>325787.13826631743</v>
      </c>
      <c r="E76" s="1123">
        <v>63953.828294061153</v>
      </c>
      <c r="H76" s="1068"/>
    </row>
    <row r="77" spans="1:10" s="1209" customFormat="1" ht="15">
      <c r="A77" s="1067">
        <v>2019</v>
      </c>
      <c r="B77" s="1329">
        <v>1792977.0146305198</v>
      </c>
      <c r="C77" s="1210">
        <v>1407621.4689500076</v>
      </c>
      <c r="D77" s="1210">
        <v>325490.19711556681</v>
      </c>
      <c r="E77" s="1210">
        <v>59865.348564945321</v>
      </c>
    </row>
    <row r="78" spans="1:10" ht="15.75" customHeight="1">
      <c r="A78" s="764" t="s">
        <v>263</v>
      </c>
      <c r="B78" s="311"/>
      <c r="C78" s="311"/>
      <c r="D78" s="311"/>
      <c r="E78" s="311"/>
      <c r="J78" s="802"/>
    </row>
  </sheetData>
  <mergeCells count="2">
    <mergeCell ref="A25:E25"/>
    <mergeCell ref="A62:E62"/>
  </mergeCells>
  <conditionalFormatting sqref="E41:H41 K41:GR68 E42:I61 A69 A79:GR1007 I70:GR77 A1:GR5 B61:D61 B78:GR78 A68:B68 F71:G73 A6:B24 D6:GR24 D26:GR40 F25:GR25 A25 F62:I67 F75:G75 A71:A77 D41:D60 A26:B60 C76:G77 D74:G74 D69:GR69 B69:B77 D68:I68">
    <cfRule type="cellIs" dxfId="436" priority="15" stopIfTrue="1" operator="equal">
      <formula>0</formula>
    </cfRule>
  </conditionalFormatting>
  <conditionalFormatting sqref="A70">
    <cfRule type="cellIs" dxfId="435" priority="14" stopIfTrue="1" operator="equal">
      <formula>0</formula>
    </cfRule>
  </conditionalFormatting>
  <conditionalFormatting sqref="D70:H70 D71:E71 H71:H77">
    <cfRule type="cellIs" dxfId="434" priority="13" stopIfTrue="1" operator="equal">
      <formula>0</formula>
    </cfRule>
  </conditionalFormatting>
  <conditionalFormatting sqref="D72:E73">
    <cfRule type="cellIs" dxfId="433" priority="12" stopIfTrue="1" operator="equal">
      <formula>0</formula>
    </cfRule>
  </conditionalFormatting>
  <conditionalFormatting sqref="A61">
    <cfRule type="cellIs" dxfId="432" priority="10" stopIfTrue="1" operator="equal">
      <formula>0</formula>
    </cfRule>
  </conditionalFormatting>
  <conditionalFormatting sqref="A78">
    <cfRule type="cellIs" dxfId="431" priority="9" stopIfTrue="1" operator="equal">
      <formula>0</formula>
    </cfRule>
  </conditionalFormatting>
  <conditionalFormatting sqref="A63:E67">
    <cfRule type="cellIs" dxfId="430" priority="8" stopIfTrue="1" operator="equal">
      <formula>0</formula>
    </cfRule>
  </conditionalFormatting>
  <conditionalFormatting sqref="C6:C24 C35:C40 C26:C33">
    <cfRule type="cellIs" dxfId="429" priority="7" stopIfTrue="1" operator="equal">
      <formula>0</formula>
    </cfRule>
  </conditionalFormatting>
  <conditionalFormatting sqref="C34">
    <cfRule type="cellIs" dxfId="428" priority="6" stopIfTrue="1" operator="equal">
      <formula>0</formula>
    </cfRule>
  </conditionalFormatting>
  <conditionalFormatting sqref="A62">
    <cfRule type="cellIs" dxfId="427" priority="5" stopIfTrue="1" operator="equal">
      <formula>0</formula>
    </cfRule>
  </conditionalFormatting>
  <conditionalFormatting sqref="C72:C73">
    <cfRule type="cellIs" dxfId="426" priority="1" stopIfTrue="1" operator="equal">
      <formula>0</formula>
    </cfRule>
  </conditionalFormatting>
  <conditionalFormatting sqref="C41:C60">
    <cfRule type="cellIs" dxfId="425" priority="4" stopIfTrue="1" operator="equal">
      <formula>0</formula>
    </cfRule>
  </conditionalFormatting>
  <conditionalFormatting sqref="C68:C69 C74">
    <cfRule type="cellIs" dxfId="424" priority="3" stopIfTrue="1" operator="equal">
      <formula>0</formula>
    </cfRule>
  </conditionalFormatting>
  <conditionalFormatting sqref="C70:C71">
    <cfRule type="cellIs" dxfId="423" priority="2" stopIfTrue="1" operator="equal">
      <formula>0</formula>
    </cfRule>
  </conditionalFormatting>
  <pageMargins left="0.78740157480314965" right="0.78740157480314965" top="0.78740157480314965" bottom="0.78740157480314965" header="0.51181102362204722" footer="0.51181102362204722"/>
  <pageSetup paperSize="9" scale="82" orientation="landscape" r:id="rId1"/>
  <headerFooter alignWithMargins="0">
    <oddFooter>&amp;L&amp;"Arial,Standard"&amp;10Stand: 14.01.2022&amp;C&amp;"Arial,Standard"&amp;10Bayerisches Landesamt für Statistik - Energiebilanz 2019&amp;R&amp;"Arial,Standard"&amp;10&amp;P von &amp;N</oddFooter>
  </headerFooter>
  <rowBreaks count="2" manualBreakCount="2">
    <brk id="25" max="5" man="1"/>
    <brk id="62" max="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EDF082"/>
  </sheetPr>
  <dimension ref="A1:AD72"/>
  <sheetViews>
    <sheetView view="pageBreakPreview" zoomScaleNormal="100" zoomScaleSheetLayoutView="100" workbookViewId="0">
      <pane xSplit="5" ySplit="3" topLeftCell="F4" activePane="bottomRight" state="frozen"/>
      <selection pane="topRight" activeCell="F1" sqref="F1"/>
      <selection pane="bottomLeft" activeCell="A4" sqref="A4"/>
      <selection pane="bottomRight"/>
    </sheetView>
  </sheetViews>
  <sheetFormatPr baseColWidth="10" defaultRowHeight="15"/>
  <cols>
    <col min="1" max="1" width="3.5703125" customWidth="1"/>
    <col min="2" max="2" width="9" customWidth="1"/>
    <col min="3" max="3" width="13.85546875" customWidth="1"/>
    <col min="4" max="4" width="21.42578125" customWidth="1"/>
    <col min="5" max="5" width="2.85546875" customWidth="1"/>
    <col min="6" max="17" width="7" customWidth="1"/>
    <col min="18" max="18" width="7.42578125" customWidth="1"/>
    <col min="19" max="19" width="7.7109375" customWidth="1"/>
    <col min="20" max="20" width="8.5703125" customWidth="1"/>
    <col min="21" max="21" width="2.85546875" customWidth="1"/>
    <col min="22" max="22" width="11.42578125" customWidth="1"/>
    <col min="24" max="24" width="14.85546875" style="599" customWidth="1"/>
    <col min="27" max="27" width="11.42578125" customWidth="1"/>
    <col min="28" max="28" width="17.5703125" customWidth="1"/>
    <col min="29" max="29" width="11.42578125" customWidth="1"/>
    <col min="30" max="30" width="12.28515625" bestFit="1" customWidth="1"/>
  </cols>
  <sheetData>
    <row r="1" spans="1:25" s="206" customFormat="1" ht="12" customHeight="1">
      <c r="A1" s="247"/>
      <c r="B1" s="246"/>
      <c r="C1" s="246"/>
      <c r="D1" s="246"/>
      <c r="E1" s="245"/>
      <c r="F1" s="244"/>
      <c r="G1" s="243"/>
      <c r="H1" s="260"/>
      <c r="I1" s="255" t="s">
        <v>243</v>
      </c>
      <c r="J1" s="256"/>
      <c r="K1" s="257"/>
      <c r="L1" s="255" t="s">
        <v>27</v>
      </c>
      <c r="M1" s="635"/>
      <c r="N1" s="256"/>
      <c r="O1" s="262"/>
      <c r="P1" s="256"/>
      <c r="Q1" s="263"/>
      <c r="R1" s="256" t="s">
        <v>20</v>
      </c>
      <c r="S1" s="256"/>
      <c r="T1" s="242"/>
      <c r="U1" s="241"/>
      <c r="V1" s="238"/>
      <c r="W1" s="207"/>
      <c r="X1" s="616"/>
    </row>
    <row r="2" spans="1:25" s="206" customFormat="1" ht="37.15" customHeight="1">
      <c r="A2" s="1580" t="s">
        <v>870</v>
      </c>
      <c r="B2" s="1580"/>
      <c r="C2" s="1580"/>
      <c r="D2" s="1580"/>
      <c r="E2" s="240" t="s">
        <v>537</v>
      </c>
      <c r="F2" s="238" t="s">
        <v>538</v>
      </c>
      <c r="G2" s="238" t="s">
        <v>833</v>
      </c>
      <c r="H2" s="237" t="s">
        <v>834</v>
      </c>
      <c r="I2" s="239" t="s">
        <v>837</v>
      </c>
      <c r="J2" s="238" t="s">
        <v>835</v>
      </c>
      <c r="K2" s="240" t="s">
        <v>836</v>
      </c>
      <c r="L2" s="806" t="s">
        <v>609</v>
      </c>
      <c r="M2" s="238" t="s">
        <v>539</v>
      </c>
      <c r="N2" s="238" t="s">
        <v>838</v>
      </c>
      <c r="O2" s="238" t="s">
        <v>541</v>
      </c>
      <c r="P2" s="620" t="s">
        <v>540</v>
      </c>
      <c r="Q2" s="240" t="s">
        <v>839</v>
      </c>
      <c r="R2" s="620" t="s">
        <v>840</v>
      </c>
      <c r="S2" s="620" t="s">
        <v>841</v>
      </c>
      <c r="T2" s="237" t="s">
        <v>842</v>
      </c>
      <c r="U2" s="236" t="s">
        <v>537</v>
      </c>
      <c r="V2" s="620"/>
      <c r="W2" s="626"/>
      <c r="X2" s="617"/>
    </row>
    <row r="3" spans="1:25" s="206" customFormat="1" ht="9" customHeight="1">
      <c r="A3" s="1591" t="s">
        <v>225</v>
      </c>
      <c r="B3" s="1592"/>
      <c r="C3" s="1591"/>
      <c r="D3" s="1591"/>
      <c r="E3" s="235"/>
      <c r="F3" s="231"/>
      <c r="G3" s="231"/>
      <c r="H3" s="261"/>
      <c r="I3" s="233"/>
      <c r="J3" s="231"/>
      <c r="K3" s="234"/>
      <c r="L3" s="258"/>
      <c r="M3" s="232"/>
      <c r="N3" s="232"/>
      <c r="O3" s="232"/>
      <c r="P3" s="232"/>
      <c r="Q3" s="259"/>
      <c r="R3" s="231"/>
      <c r="S3" s="231"/>
      <c r="T3" s="230"/>
      <c r="U3" s="229"/>
      <c r="V3" s="621"/>
      <c r="W3" s="207"/>
      <c r="X3" s="616"/>
    </row>
    <row r="4" spans="1:25" s="206" customFormat="1" ht="11.25" customHeight="1">
      <c r="A4" s="1581" t="s">
        <v>224</v>
      </c>
      <c r="B4" s="1584"/>
      <c r="C4" s="1588" t="s">
        <v>223</v>
      </c>
      <c r="D4" s="1588"/>
      <c r="E4" s="225">
        <v>1</v>
      </c>
      <c r="F4" s="1040">
        <v>3693.0700133604018</v>
      </c>
      <c r="G4" s="1041">
        <v>50.857857142857142</v>
      </c>
      <c r="H4" s="1042">
        <v>42931.005510571209</v>
      </c>
      <c r="I4" s="1040">
        <v>17981.040660348521</v>
      </c>
      <c r="J4" s="1041">
        <v>43429.2768</v>
      </c>
      <c r="K4" s="1043">
        <v>10357.508563380281</v>
      </c>
      <c r="L4" s="1040">
        <v>142950.5</v>
      </c>
      <c r="M4" s="1044">
        <v>14112.862655000001</v>
      </c>
      <c r="N4" s="1044">
        <v>5566.5462800000005</v>
      </c>
      <c r="O4" s="1044">
        <v>1944.8547200000003</v>
      </c>
      <c r="P4" s="1044">
        <v>58576.819786227497</v>
      </c>
      <c r="Q4" s="1336">
        <v>2044.38</v>
      </c>
      <c r="R4" s="1041">
        <v>16984.702736004241</v>
      </c>
      <c r="S4" s="1523">
        <v>0</v>
      </c>
      <c r="T4" s="1042">
        <v>360623.42558203498</v>
      </c>
      <c r="U4" s="220">
        <v>1</v>
      </c>
      <c r="V4" s="224"/>
      <c r="W4" s="207"/>
      <c r="X4" s="1343"/>
    </row>
    <row r="5" spans="1:25" s="206" customFormat="1" ht="11.25" customHeight="1">
      <c r="A5" s="1582"/>
      <c r="B5" s="1586"/>
      <c r="C5" s="1588" t="s">
        <v>94</v>
      </c>
      <c r="D5" s="1588"/>
      <c r="E5" s="224">
        <v>2</v>
      </c>
      <c r="F5" s="1484" t="s">
        <v>593</v>
      </c>
      <c r="G5" s="1485" t="s">
        <v>593</v>
      </c>
      <c r="H5" s="1486" t="s">
        <v>593</v>
      </c>
      <c r="I5" s="1484" t="s">
        <v>593</v>
      </c>
      <c r="J5" s="1485" t="s">
        <v>593</v>
      </c>
      <c r="K5" s="1487" t="s">
        <v>593</v>
      </c>
      <c r="L5" s="1484" t="s">
        <v>593</v>
      </c>
      <c r="M5" s="1485" t="s">
        <v>593</v>
      </c>
      <c r="N5" s="1514" t="s">
        <v>957</v>
      </c>
      <c r="O5" s="1485" t="s">
        <v>593</v>
      </c>
      <c r="P5" s="1485" t="s">
        <v>593</v>
      </c>
      <c r="Q5" s="1487" t="s">
        <v>593</v>
      </c>
      <c r="R5" s="1485" t="s">
        <v>593</v>
      </c>
      <c r="S5" s="1488" t="s">
        <v>593</v>
      </c>
      <c r="T5" s="1045">
        <v>14802.456923596201</v>
      </c>
      <c r="U5" s="224">
        <v>2</v>
      </c>
      <c r="V5" s="224"/>
      <c r="W5" s="207"/>
      <c r="X5" s="618"/>
    </row>
    <row r="6" spans="1:25" s="206" customFormat="1" ht="11.25" customHeight="1">
      <c r="A6" s="1582"/>
      <c r="B6" s="1586"/>
      <c r="C6" s="1588" t="s">
        <v>93</v>
      </c>
      <c r="D6" s="1588"/>
      <c r="E6" s="224">
        <v>3</v>
      </c>
      <c r="F6" s="1484" t="s">
        <v>593</v>
      </c>
      <c r="G6" s="1485" t="s">
        <v>593</v>
      </c>
      <c r="H6" s="1486" t="s">
        <v>593</v>
      </c>
      <c r="I6" s="1484" t="s">
        <v>593</v>
      </c>
      <c r="J6" s="1485" t="s">
        <v>593</v>
      </c>
      <c r="K6" s="1487" t="s">
        <v>593</v>
      </c>
      <c r="L6" s="1055">
        <v>285.29947999999996</v>
      </c>
      <c r="M6" s="1041">
        <v>18.396844999999999</v>
      </c>
      <c r="N6" s="1514" t="s">
        <v>957</v>
      </c>
      <c r="O6" s="1041">
        <v>1.3484799999999995</v>
      </c>
      <c r="P6" s="1489" t="s">
        <v>593</v>
      </c>
      <c r="Q6" s="1043">
        <v>0</v>
      </c>
      <c r="R6" s="1485" t="s">
        <v>593</v>
      </c>
      <c r="S6" s="1485" t="s">
        <v>593</v>
      </c>
      <c r="T6" s="1045">
        <v>307.74932209836072</v>
      </c>
      <c r="U6" s="224">
        <v>3</v>
      </c>
      <c r="V6" s="224"/>
      <c r="W6" s="722"/>
      <c r="X6" s="618"/>
    </row>
    <row r="7" spans="1:25" s="206" customFormat="1" ht="11.25" customHeight="1">
      <c r="A7" s="1582"/>
      <c r="B7" s="1586"/>
      <c r="C7" s="1589" t="s">
        <v>222</v>
      </c>
      <c r="D7" s="1589"/>
      <c r="E7" s="221">
        <v>4</v>
      </c>
      <c r="F7" s="1046">
        <v>3693.0700133604018</v>
      </c>
      <c r="G7" s="1047">
        <v>50.857857142857142</v>
      </c>
      <c r="H7" s="1048">
        <v>42931.005510571209</v>
      </c>
      <c r="I7" s="1046">
        <v>17981.040660348521</v>
      </c>
      <c r="J7" s="1047">
        <v>43429.2768</v>
      </c>
      <c r="K7" s="1049">
        <v>10357.508563380281</v>
      </c>
      <c r="L7" s="1046">
        <v>143235.79947999999</v>
      </c>
      <c r="M7" s="1047">
        <v>14131.2595</v>
      </c>
      <c r="N7" s="1047">
        <v>20371.707720694561</v>
      </c>
      <c r="O7" s="1047">
        <v>1946.2032000000004</v>
      </c>
      <c r="P7" s="1047">
        <v>58576.819786227497</v>
      </c>
      <c r="Q7" s="1049">
        <v>2044.38</v>
      </c>
      <c r="R7" s="1047">
        <v>16984.702736004241</v>
      </c>
      <c r="S7" s="1490" t="s">
        <v>593</v>
      </c>
      <c r="T7" s="1048">
        <v>375733.63182772958</v>
      </c>
      <c r="U7" s="220">
        <v>4</v>
      </c>
      <c r="V7" s="224"/>
      <c r="W7" s="207"/>
      <c r="X7" s="1341"/>
    </row>
    <row r="8" spans="1:25" s="206" customFormat="1" ht="11.25" customHeight="1">
      <c r="A8" s="1582"/>
      <c r="B8" s="1586"/>
      <c r="C8" s="1588" t="s">
        <v>91</v>
      </c>
      <c r="D8" s="1588"/>
      <c r="E8" s="225">
        <v>5</v>
      </c>
      <c r="F8" s="1485" t="s">
        <v>593</v>
      </c>
      <c r="G8" s="1485" t="s">
        <v>593</v>
      </c>
      <c r="H8" s="1486" t="s">
        <v>593</v>
      </c>
      <c r="I8" s="1484" t="s">
        <v>593</v>
      </c>
      <c r="J8" s="1485" t="s">
        <v>593</v>
      </c>
      <c r="K8" s="1487" t="s">
        <v>593</v>
      </c>
      <c r="L8" s="1484" t="s">
        <v>593</v>
      </c>
      <c r="M8" s="1485" t="s">
        <v>593</v>
      </c>
      <c r="N8" s="1041">
        <v>0</v>
      </c>
      <c r="O8" s="1485" t="s">
        <v>593</v>
      </c>
      <c r="P8" s="1485" t="s">
        <v>593</v>
      </c>
      <c r="Q8" s="1487" t="s">
        <v>593</v>
      </c>
      <c r="R8" s="1485" t="s">
        <v>593</v>
      </c>
      <c r="S8" s="1488" t="s">
        <v>593</v>
      </c>
      <c r="T8" s="1045">
        <v>0</v>
      </c>
      <c r="U8" s="220">
        <v>5</v>
      </c>
      <c r="V8" s="224"/>
      <c r="W8" s="207"/>
      <c r="X8" s="618"/>
    </row>
    <row r="9" spans="1:25" s="1125" customFormat="1" ht="11.25" customHeight="1">
      <c r="A9" s="1582"/>
      <c r="B9" s="1586"/>
      <c r="C9" s="1476" t="s">
        <v>930</v>
      </c>
      <c r="D9" s="1476"/>
      <c r="E9" s="225">
        <v>6</v>
      </c>
      <c r="F9" s="1523"/>
      <c r="G9" s="1523"/>
      <c r="H9" s="1522"/>
      <c r="I9" s="1524"/>
      <c r="J9" s="1523"/>
      <c r="K9" s="1525"/>
      <c r="L9" s="1524"/>
      <c r="M9" s="1523"/>
      <c r="N9" s="1523"/>
      <c r="O9" s="1523"/>
      <c r="P9" s="1523"/>
      <c r="Q9" s="1525"/>
      <c r="R9" s="1523"/>
      <c r="S9" s="1526"/>
      <c r="T9" s="1045"/>
      <c r="U9" s="224">
        <v>6</v>
      </c>
      <c r="V9" s="224"/>
      <c r="W9" s="1477"/>
      <c r="X9" s="618"/>
    </row>
    <row r="10" spans="1:25" s="206" customFormat="1" ht="11.25" customHeight="1">
      <c r="A10" s="1582"/>
      <c r="B10" s="1586"/>
      <c r="C10" s="1588" t="s">
        <v>221</v>
      </c>
      <c r="D10" s="1588"/>
      <c r="E10" s="225">
        <v>7</v>
      </c>
      <c r="F10" s="1485" t="s">
        <v>593</v>
      </c>
      <c r="G10" s="1485" t="s">
        <v>593</v>
      </c>
      <c r="H10" s="1486" t="s">
        <v>593</v>
      </c>
      <c r="I10" s="1484" t="s">
        <v>593</v>
      </c>
      <c r="J10" s="1485" t="s">
        <v>593</v>
      </c>
      <c r="K10" s="1487" t="s">
        <v>593</v>
      </c>
      <c r="L10" s="1484" t="s">
        <v>593</v>
      </c>
      <c r="M10" s="1041">
        <v>0</v>
      </c>
      <c r="N10" s="1041">
        <v>0</v>
      </c>
      <c r="O10" s="1041">
        <v>0</v>
      </c>
      <c r="P10" s="1489" t="s">
        <v>593</v>
      </c>
      <c r="Q10" s="1043">
        <v>0</v>
      </c>
      <c r="R10" s="1485" t="s">
        <v>593</v>
      </c>
      <c r="S10" s="1485" t="s">
        <v>593</v>
      </c>
      <c r="T10" s="1045">
        <v>0</v>
      </c>
      <c r="U10" s="224">
        <v>7</v>
      </c>
      <c r="V10" s="224"/>
      <c r="W10" s="207"/>
      <c r="X10" s="618"/>
    </row>
    <row r="11" spans="1:25" s="206" customFormat="1" ht="11.25" customHeight="1">
      <c r="A11" s="1583"/>
      <c r="B11" s="1587"/>
      <c r="C11" s="1593" t="s">
        <v>220</v>
      </c>
      <c r="D11" s="1593"/>
      <c r="E11" s="221">
        <v>8</v>
      </c>
      <c r="F11" s="1050">
        <v>3693.0700133604018</v>
      </c>
      <c r="G11" s="1051">
        <v>50.857857142857142</v>
      </c>
      <c r="H11" s="1052">
        <v>42931.005510571209</v>
      </c>
      <c r="I11" s="1053">
        <v>17981.040660348521</v>
      </c>
      <c r="J11" s="1050">
        <v>43429.2768</v>
      </c>
      <c r="K11" s="1054">
        <v>10357.508563380281</v>
      </c>
      <c r="L11" s="1053">
        <v>143235.79947999999</v>
      </c>
      <c r="M11" s="1050">
        <v>14131.2595</v>
      </c>
      <c r="N11" s="1050">
        <v>20371.707720694561</v>
      </c>
      <c r="O11" s="1050">
        <v>1946.2032000000004</v>
      </c>
      <c r="P11" s="1050">
        <v>58576.819786227497</v>
      </c>
      <c r="Q11" s="1054">
        <v>2044.38</v>
      </c>
      <c r="R11" s="1050">
        <v>16984.702736004241</v>
      </c>
      <c r="S11" s="1491" t="s">
        <v>593</v>
      </c>
      <c r="T11" s="1052">
        <v>375733.63182772958</v>
      </c>
      <c r="U11" s="221">
        <v>8</v>
      </c>
      <c r="V11" s="224"/>
      <c r="W11" s="1126"/>
      <c r="X11" s="1340"/>
      <c r="Y11" s="1125"/>
    </row>
    <row r="12" spans="1:25" s="206" customFormat="1" ht="19.149999999999999" customHeight="1">
      <c r="A12" s="1581" t="s">
        <v>219</v>
      </c>
      <c r="B12" s="1584" t="s">
        <v>90</v>
      </c>
      <c r="C12" s="1588" t="s">
        <v>218</v>
      </c>
      <c r="D12" s="1588"/>
      <c r="E12" s="225">
        <v>9</v>
      </c>
      <c r="F12" s="1041">
        <v>0</v>
      </c>
      <c r="G12" s="1044">
        <v>0</v>
      </c>
      <c r="H12" s="1486" t="s">
        <v>593</v>
      </c>
      <c r="I12" s="1492" t="s">
        <v>593</v>
      </c>
      <c r="J12" s="1485" t="s">
        <v>593</v>
      </c>
      <c r="K12" s="1487" t="s">
        <v>593</v>
      </c>
      <c r="L12" s="1055">
        <v>3879.864</v>
      </c>
      <c r="M12" s="1041">
        <v>2399.9290000000001</v>
      </c>
      <c r="N12" s="1514" t="s">
        <v>957</v>
      </c>
      <c r="O12" s="1041">
        <v>0</v>
      </c>
      <c r="P12" s="1519" t="s">
        <v>957</v>
      </c>
      <c r="Q12" s="1513" t="s">
        <v>957</v>
      </c>
      <c r="R12" s="1485" t="s">
        <v>593</v>
      </c>
      <c r="S12" s="1485" t="s">
        <v>593</v>
      </c>
      <c r="T12" s="1045">
        <v>6340.0610103827166</v>
      </c>
      <c r="U12" s="225">
        <v>9</v>
      </c>
      <c r="V12" s="224"/>
      <c r="W12" s="207"/>
      <c r="X12" s="618"/>
    </row>
    <row r="13" spans="1:25" s="206" customFormat="1" ht="14.25">
      <c r="A13" s="1582"/>
      <c r="B13" s="1585"/>
      <c r="C13" s="1588" t="s">
        <v>217</v>
      </c>
      <c r="D13" s="1588"/>
      <c r="E13" s="225">
        <v>10</v>
      </c>
      <c r="F13" s="1041">
        <v>0</v>
      </c>
      <c r="G13" s="1041">
        <v>0</v>
      </c>
      <c r="H13" s="1493" t="s">
        <v>593</v>
      </c>
      <c r="I13" s="1492" t="s">
        <v>593</v>
      </c>
      <c r="J13" s="1485" t="s">
        <v>593</v>
      </c>
      <c r="K13" s="1487" t="s">
        <v>593</v>
      </c>
      <c r="L13" s="1055">
        <v>6191.1120000000001</v>
      </c>
      <c r="M13" s="1041">
        <v>6324.6639999999998</v>
      </c>
      <c r="N13" s="1514" t="s">
        <v>957</v>
      </c>
      <c r="O13" s="1514" t="s">
        <v>957</v>
      </c>
      <c r="P13" s="1041">
        <v>4527.8900000000003</v>
      </c>
      <c r="Q13" s="1517" t="s">
        <v>957</v>
      </c>
      <c r="R13" s="1485" t="s">
        <v>593</v>
      </c>
      <c r="S13" s="1485" t="s">
        <v>593</v>
      </c>
      <c r="T13" s="1045">
        <v>17066.572099644494</v>
      </c>
      <c r="U13" s="225">
        <v>10</v>
      </c>
      <c r="V13" s="224"/>
      <c r="W13" s="207"/>
      <c r="X13" s="1340"/>
    </row>
    <row r="14" spans="1:25" s="206" customFormat="1" ht="11.25" customHeight="1">
      <c r="A14" s="1582"/>
      <c r="B14" s="1586"/>
      <c r="C14" s="1588" t="s">
        <v>48</v>
      </c>
      <c r="D14" s="1588"/>
      <c r="E14" s="225">
        <v>11</v>
      </c>
      <c r="F14" s="1041">
        <v>0</v>
      </c>
      <c r="G14" s="1041">
        <v>0</v>
      </c>
      <c r="H14" s="1486" t="s">
        <v>593</v>
      </c>
      <c r="I14" s="1492" t="s">
        <v>593</v>
      </c>
      <c r="J14" s="1485" t="s">
        <v>593</v>
      </c>
      <c r="K14" s="1487" t="s">
        <v>593</v>
      </c>
      <c r="L14" s="1055">
        <v>4365.1610000000001</v>
      </c>
      <c r="M14" s="1514" t="s">
        <v>957</v>
      </c>
      <c r="N14" s="1225">
        <v>0.51209524238053039</v>
      </c>
      <c r="O14" s="1041">
        <v>0</v>
      </c>
      <c r="P14" s="1514" t="s">
        <v>957</v>
      </c>
      <c r="Q14" s="1043">
        <v>0</v>
      </c>
      <c r="R14" s="1041">
        <v>0</v>
      </c>
      <c r="S14" s="1485" t="s">
        <v>593</v>
      </c>
      <c r="T14" s="1045">
        <v>4903.5470952423802</v>
      </c>
      <c r="U14" s="225">
        <v>11</v>
      </c>
      <c r="V14" s="224"/>
      <c r="W14" s="207"/>
      <c r="X14" s="618"/>
    </row>
    <row r="15" spans="1:25" s="206" customFormat="1" ht="11.25" customHeight="1">
      <c r="A15" s="1582"/>
      <c r="B15" s="1586"/>
      <c r="C15" s="1588" t="s">
        <v>216</v>
      </c>
      <c r="D15" s="1588"/>
      <c r="E15" s="225">
        <v>12</v>
      </c>
      <c r="F15" s="1485" t="s">
        <v>593</v>
      </c>
      <c r="G15" s="1485" t="s">
        <v>593</v>
      </c>
      <c r="H15" s="1494" t="s">
        <v>593</v>
      </c>
      <c r="I15" s="1492" t="s">
        <v>593</v>
      </c>
      <c r="J15" s="1485" t="s">
        <v>593</v>
      </c>
      <c r="K15" s="1487" t="s">
        <v>593</v>
      </c>
      <c r="L15" s="1484" t="s">
        <v>593</v>
      </c>
      <c r="M15" s="1485" t="s">
        <v>593</v>
      </c>
      <c r="N15" s="1231">
        <v>0</v>
      </c>
      <c r="O15" s="1485" t="s">
        <v>593</v>
      </c>
      <c r="P15" s="1489" t="s">
        <v>593</v>
      </c>
      <c r="Q15" s="1487" t="s">
        <v>593</v>
      </c>
      <c r="R15" s="1485" t="s">
        <v>593</v>
      </c>
      <c r="S15" s="1485" t="s">
        <v>593</v>
      </c>
      <c r="T15" s="1522"/>
      <c r="U15" s="225">
        <v>12</v>
      </c>
      <c r="V15" s="224"/>
      <c r="W15" s="207"/>
      <c r="X15" s="618"/>
    </row>
    <row r="16" spans="1:25" s="206" customFormat="1" ht="10.15" customHeight="1">
      <c r="A16" s="1582"/>
      <c r="B16" s="1586"/>
      <c r="C16" s="1588" t="s">
        <v>215</v>
      </c>
      <c r="D16" s="1588"/>
      <c r="E16" s="225">
        <v>13</v>
      </c>
      <c r="F16" s="1485" t="s">
        <v>593</v>
      </c>
      <c r="G16" s="1485" t="s">
        <v>593</v>
      </c>
      <c r="H16" s="1045">
        <v>42931.005510571209</v>
      </c>
      <c r="I16" s="1492" t="s">
        <v>593</v>
      </c>
      <c r="J16" s="1485" t="s">
        <v>593</v>
      </c>
      <c r="K16" s="1487" t="s">
        <v>593</v>
      </c>
      <c r="L16" s="1484" t="s">
        <v>593</v>
      </c>
      <c r="M16" s="1485" t="s">
        <v>593</v>
      </c>
      <c r="N16" s="1231">
        <v>0</v>
      </c>
      <c r="O16" s="1485" t="s">
        <v>593</v>
      </c>
      <c r="P16" s="1489" t="s">
        <v>593</v>
      </c>
      <c r="Q16" s="1487" t="s">
        <v>593</v>
      </c>
      <c r="R16" s="1485" t="s">
        <v>593</v>
      </c>
      <c r="S16" s="1485" t="s">
        <v>593</v>
      </c>
      <c r="T16" s="1045">
        <v>42931.005510571209</v>
      </c>
      <c r="U16" s="225">
        <v>13</v>
      </c>
      <c r="V16" s="224"/>
      <c r="W16" s="207"/>
      <c r="X16" s="618"/>
    </row>
    <row r="17" spans="1:24" s="206" customFormat="1" ht="11.25" customHeight="1">
      <c r="A17" s="1582"/>
      <c r="B17" s="1586"/>
      <c r="C17" s="1588" t="s">
        <v>214</v>
      </c>
      <c r="D17" s="1588"/>
      <c r="E17" s="225">
        <v>14</v>
      </c>
      <c r="F17" s="1041">
        <v>3405.3864832261393</v>
      </c>
      <c r="G17" s="1514" t="s">
        <v>957</v>
      </c>
      <c r="H17" s="1494" t="s">
        <v>593</v>
      </c>
      <c r="I17" s="1055">
        <v>17981.040660348521</v>
      </c>
      <c r="J17" s="1041">
        <v>43429.2768</v>
      </c>
      <c r="K17" s="1043">
        <v>0</v>
      </c>
      <c r="L17" s="1055">
        <v>4418.0060580370291</v>
      </c>
      <c r="M17" s="1514" t="s">
        <v>957</v>
      </c>
      <c r="N17" s="1231">
        <v>0</v>
      </c>
      <c r="O17" s="1041">
        <v>1467.7248868778281</v>
      </c>
      <c r="P17" s="1041">
        <v>53764.903946227489</v>
      </c>
      <c r="Q17" s="1517" t="s">
        <v>957</v>
      </c>
      <c r="R17" s="1041">
        <v>4277.3796000000002</v>
      </c>
      <c r="S17" s="1485" t="s">
        <v>593</v>
      </c>
      <c r="T17" s="1045">
        <v>129093.19729185986</v>
      </c>
      <c r="U17" s="225">
        <v>14</v>
      </c>
      <c r="V17" s="224"/>
      <c r="W17" s="207"/>
      <c r="X17" s="1342"/>
    </row>
    <row r="18" spans="1:24" s="206" customFormat="1" ht="11.25" customHeight="1">
      <c r="A18" s="1582"/>
      <c r="B18" s="1586"/>
      <c r="C18" s="1588" t="s">
        <v>234</v>
      </c>
      <c r="D18" s="1588"/>
      <c r="E18" s="225">
        <v>15</v>
      </c>
      <c r="F18" s="1041">
        <v>0</v>
      </c>
      <c r="G18" s="1514" t="s">
        <v>957</v>
      </c>
      <c r="H18" s="1486" t="s">
        <v>593</v>
      </c>
      <c r="I18" s="1492" t="s">
        <v>593</v>
      </c>
      <c r="J18" s="1485" t="s">
        <v>593</v>
      </c>
      <c r="K18" s="1487" t="s">
        <v>593</v>
      </c>
      <c r="L18" s="1055">
        <v>1786.211</v>
      </c>
      <c r="M18" s="1514" t="s">
        <v>957</v>
      </c>
      <c r="N18" s="1514" t="s">
        <v>957</v>
      </c>
      <c r="O18" s="1514" t="s">
        <v>957</v>
      </c>
      <c r="P18" s="1041">
        <v>49.44753</v>
      </c>
      <c r="Q18" s="1517" t="s">
        <v>957</v>
      </c>
      <c r="R18" s="1485" t="s">
        <v>593</v>
      </c>
      <c r="S18" s="1485" t="s">
        <v>593</v>
      </c>
      <c r="T18" s="1045">
        <v>2354.6087859261779</v>
      </c>
      <c r="U18" s="225">
        <v>15</v>
      </c>
      <c r="V18" s="224"/>
      <c r="W18" s="207"/>
      <c r="X18" s="618"/>
    </row>
    <row r="19" spans="1:24" s="206" customFormat="1" ht="11.25" customHeight="1">
      <c r="A19" s="1582"/>
      <c r="B19" s="1586"/>
      <c r="C19" s="1588" t="s">
        <v>44</v>
      </c>
      <c r="D19" s="1588"/>
      <c r="E19" s="225">
        <v>16</v>
      </c>
      <c r="F19" s="1485" t="s">
        <v>593</v>
      </c>
      <c r="G19" s="1485" t="s">
        <v>593</v>
      </c>
      <c r="H19" s="1494" t="s">
        <v>593</v>
      </c>
      <c r="I19" s="1492" t="s">
        <v>593</v>
      </c>
      <c r="J19" s="1485" t="s">
        <v>593</v>
      </c>
      <c r="K19" s="1487" t="s">
        <v>593</v>
      </c>
      <c r="L19" s="1484" t="s">
        <v>593</v>
      </c>
      <c r="M19" s="1485" t="s">
        <v>593</v>
      </c>
      <c r="N19" s="1225">
        <v>19676.393818760003</v>
      </c>
      <c r="O19" s="1485" t="s">
        <v>593</v>
      </c>
      <c r="P19" s="1485" t="s">
        <v>593</v>
      </c>
      <c r="Q19" s="1487" t="s">
        <v>593</v>
      </c>
      <c r="R19" s="1485" t="s">
        <v>593</v>
      </c>
      <c r="S19" s="1485" t="s">
        <v>593</v>
      </c>
      <c r="T19" s="1045">
        <v>19676.393818760003</v>
      </c>
      <c r="U19" s="225">
        <v>16</v>
      </c>
      <c r="V19" s="224"/>
      <c r="W19" s="207"/>
      <c r="X19" s="618"/>
    </row>
    <row r="20" spans="1:24" s="206" customFormat="1" ht="11.25" customHeight="1">
      <c r="A20" s="1582"/>
      <c r="B20" s="1586"/>
      <c r="C20" s="1590" t="s">
        <v>43</v>
      </c>
      <c r="D20" s="1590"/>
      <c r="E20" s="225">
        <v>17</v>
      </c>
      <c r="F20" s="1485" t="s">
        <v>593</v>
      </c>
      <c r="G20" s="1485" t="s">
        <v>593</v>
      </c>
      <c r="H20" s="1494" t="s">
        <v>593</v>
      </c>
      <c r="I20" s="1492" t="s">
        <v>593</v>
      </c>
      <c r="J20" s="1485" t="s">
        <v>593</v>
      </c>
      <c r="K20" s="1487" t="s">
        <v>593</v>
      </c>
      <c r="L20" s="1484" t="s">
        <v>593</v>
      </c>
      <c r="M20" s="1485" t="s">
        <v>593</v>
      </c>
      <c r="N20" s="1225">
        <v>0.38696188181207092</v>
      </c>
      <c r="O20" s="1485" t="s">
        <v>593</v>
      </c>
      <c r="P20" s="1489" t="s">
        <v>593</v>
      </c>
      <c r="Q20" s="1487" t="s">
        <v>593</v>
      </c>
      <c r="R20" s="1485" t="s">
        <v>593</v>
      </c>
      <c r="S20" s="1485" t="s">
        <v>593</v>
      </c>
      <c r="T20" s="1045">
        <v>0.38696188181207092</v>
      </c>
      <c r="U20" s="225">
        <v>17</v>
      </c>
      <c r="V20" s="224"/>
      <c r="W20" s="207"/>
      <c r="X20" s="618"/>
    </row>
    <row r="21" spans="1:24" s="206" customFormat="1" ht="11.25" customHeight="1">
      <c r="A21" s="1582"/>
      <c r="B21" s="1587"/>
      <c r="C21" s="1589" t="s">
        <v>46</v>
      </c>
      <c r="D21" s="1589"/>
      <c r="E21" s="221">
        <v>18</v>
      </c>
      <c r="F21" s="1046">
        <v>3405.3864832261393</v>
      </c>
      <c r="G21" s="1047">
        <v>47.929857142857145</v>
      </c>
      <c r="H21" s="1048">
        <v>42931.005510571209</v>
      </c>
      <c r="I21" s="1046">
        <v>17981.040660348521</v>
      </c>
      <c r="J21" s="1047">
        <v>43429.2768</v>
      </c>
      <c r="K21" s="1049">
        <v>0</v>
      </c>
      <c r="L21" s="1046">
        <v>20640.354058037028</v>
      </c>
      <c r="M21" s="1047">
        <v>9766.6810000000005</v>
      </c>
      <c r="N21" s="1047">
        <v>19677.538771837586</v>
      </c>
      <c r="O21" s="1047">
        <v>1467.7248868778281</v>
      </c>
      <c r="P21" s="1047">
        <v>58399.902946227492</v>
      </c>
      <c r="Q21" s="1049">
        <v>341.55200000000002</v>
      </c>
      <c r="R21" s="1047">
        <v>4277.3796000000002</v>
      </c>
      <c r="S21" s="1490" t="s">
        <v>593</v>
      </c>
      <c r="T21" s="1048">
        <v>222365.77257426866</v>
      </c>
      <c r="U21" s="221">
        <v>18</v>
      </c>
      <c r="V21" s="224"/>
      <c r="W21" s="207"/>
      <c r="X21" s="1342"/>
    </row>
    <row r="22" spans="1:24" s="206" customFormat="1" ht="12.75">
      <c r="A22" s="1582"/>
      <c r="B22" s="1584" t="s">
        <v>89</v>
      </c>
      <c r="C22" s="1588" t="s">
        <v>218</v>
      </c>
      <c r="D22" s="1588"/>
      <c r="E22" s="225">
        <v>19</v>
      </c>
      <c r="F22" s="1485" t="s">
        <v>593</v>
      </c>
      <c r="G22" s="1485" t="s">
        <v>593</v>
      </c>
      <c r="H22" s="1494" t="s">
        <v>593</v>
      </c>
      <c r="I22" s="1492" t="s">
        <v>593</v>
      </c>
      <c r="J22" s="1485" t="s">
        <v>593</v>
      </c>
      <c r="K22" s="1487" t="s">
        <v>593</v>
      </c>
      <c r="L22" s="1484" t="s">
        <v>593</v>
      </c>
      <c r="M22" s="1485" t="s">
        <v>593</v>
      </c>
      <c r="N22" s="1485" t="s">
        <v>593</v>
      </c>
      <c r="O22" s="1485" t="s">
        <v>593</v>
      </c>
      <c r="P22" s="1489" t="s">
        <v>593</v>
      </c>
      <c r="Q22" s="1487" t="s">
        <v>593</v>
      </c>
      <c r="R22" s="1485" t="s">
        <v>593</v>
      </c>
      <c r="S22" s="1485" t="s">
        <v>593</v>
      </c>
      <c r="T22" s="1522"/>
      <c r="U22" s="225">
        <v>19</v>
      </c>
      <c r="V22" s="224"/>
      <c r="W22" s="207"/>
      <c r="X22" s="618"/>
    </row>
    <row r="23" spans="1:24" s="206" customFormat="1" ht="12.75">
      <c r="A23" s="1582"/>
      <c r="B23" s="1585"/>
      <c r="C23" s="1588" t="s">
        <v>217</v>
      </c>
      <c r="D23" s="1588"/>
      <c r="E23" s="225">
        <v>20</v>
      </c>
      <c r="F23" s="1485" t="s">
        <v>593</v>
      </c>
      <c r="G23" s="1485" t="s">
        <v>593</v>
      </c>
      <c r="H23" s="1494" t="s">
        <v>593</v>
      </c>
      <c r="I23" s="1492" t="s">
        <v>593</v>
      </c>
      <c r="J23" s="1485" t="s">
        <v>593</v>
      </c>
      <c r="K23" s="1487" t="s">
        <v>593</v>
      </c>
      <c r="L23" s="1484" t="s">
        <v>593</v>
      </c>
      <c r="M23" s="1485" t="s">
        <v>593</v>
      </c>
      <c r="N23" s="1485" t="s">
        <v>593</v>
      </c>
      <c r="O23" s="1485" t="s">
        <v>593</v>
      </c>
      <c r="P23" s="1489" t="s">
        <v>593</v>
      </c>
      <c r="Q23" s="1487" t="s">
        <v>593</v>
      </c>
      <c r="R23" s="1485" t="s">
        <v>593</v>
      </c>
      <c r="S23" s="1485" t="s">
        <v>593</v>
      </c>
      <c r="T23" s="1522"/>
      <c r="U23" s="225">
        <v>20</v>
      </c>
      <c r="V23" s="224"/>
      <c r="W23" s="207"/>
      <c r="X23" s="618"/>
    </row>
    <row r="24" spans="1:24" s="206" customFormat="1" ht="11.25" customHeight="1">
      <c r="A24" s="1582"/>
      <c r="B24" s="1586"/>
      <c r="C24" s="1588" t="s">
        <v>48</v>
      </c>
      <c r="D24" s="1588"/>
      <c r="E24" s="225">
        <v>21</v>
      </c>
      <c r="F24" s="1485" t="s">
        <v>593</v>
      </c>
      <c r="G24" s="1485" t="s">
        <v>593</v>
      </c>
      <c r="H24" s="1494" t="s">
        <v>593</v>
      </c>
      <c r="I24" s="1492" t="s">
        <v>593</v>
      </c>
      <c r="J24" s="1485" t="s">
        <v>593</v>
      </c>
      <c r="K24" s="1487" t="s">
        <v>593</v>
      </c>
      <c r="L24" s="1484" t="s">
        <v>593</v>
      </c>
      <c r="M24" s="1485" t="s">
        <v>593</v>
      </c>
      <c r="N24" s="1485" t="s">
        <v>593</v>
      </c>
      <c r="O24" s="1485" t="s">
        <v>593</v>
      </c>
      <c r="P24" s="1489" t="s">
        <v>593</v>
      </c>
      <c r="Q24" s="1487" t="s">
        <v>593</v>
      </c>
      <c r="R24" s="1485" t="s">
        <v>593</v>
      </c>
      <c r="S24" s="1485" t="s">
        <v>593</v>
      </c>
      <c r="T24" s="1522"/>
      <c r="U24" s="225">
        <v>21</v>
      </c>
      <c r="V24" s="224"/>
      <c r="W24" s="207"/>
      <c r="X24" s="618"/>
    </row>
    <row r="25" spans="1:24" s="206" customFormat="1" ht="11.25" customHeight="1">
      <c r="A25" s="1582"/>
      <c r="B25" s="1586"/>
      <c r="C25" s="1588" t="s">
        <v>216</v>
      </c>
      <c r="D25" s="1588"/>
      <c r="E25" s="225">
        <v>22</v>
      </c>
      <c r="F25" s="1485" t="s">
        <v>593</v>
      </c>
      <c r="G25" s="1485" t="s">
        <v>593</v>
      </c>
      <c r="H25" s="1494" t="s">
        <v>593</v>
      </c>
      <c r="I25" s="1492" t="s">
        <v>593</v>
      </c>
      <c r="J25" s="1485" t="s">
        <v>593</v>
      </c>
      <c r="K25" s="1487" t="s">
        <v>593</v>
      </c>
      <c r="L25" s="1484" t="s">
        <v>593</v>
      </c>
      <c r="M25" s="1485" t="s">
        <v>593</v>
      </c>
      <c r="N25" s="1485" t="s">
        <v>593</v>
      </c>
      <c r="O25" s="1485" t="s">
        <v>593</v>
      </c>
      <c r="P25" s="1489" t="s">
        <v>593</v>
      </c>
      <c r="Q25" s="1487" t="s">
        <v>593</v>
      </c>
      <c r="R25" s="1485" t="s">
        <v>593</v>
      </c>
      <c r="S25" s="1485" t="s">
        <v>593</v>
      </c>
      <c r="T25" s="1522"/>
      <c r="U25" s="225">
        <v>22</v>
      </c>
      <c r="V25" s="224"/>
      <c r="W25" s="207"/>
      <c r="X25" s="618"/>
    </row>
    <row r="26" spans="1:24" s="206" customFormat="1" ht="11.25" customHeight="1">
      <c r="A26" s="1582"/>
      <c r="B26" s="1586"/>
      <c r="C26" s="1588" t="s">
        <v>215</v>
      </c>
      <c r="D26" s="1588"/>
      <c r="E26" s="225">
        <v>23</v>
      </c>
      <c r="F26" s="1485" t="s">
        <v>593</v>
      </c>
      <c r="G26" s="1485" t="s">
        <v>593</v>
      </c>
      <c r="H26" s="1494" t="s">
        <v>593</v>
      </c>
      <c r="I26" s="1492" t="s">
        <v>593</v>
      </c>
      <c r="J26" s="1485" t="s">
        <v>593</v>
      </c>
      <c r="K26" s="1487" t="s">
        <v>593</v>
      </c>
      <c r="L26" s="1484" t="s">
        <v>593</v>
      </c>
      <c r="M26" s="1485" t="s">
        <v>593</v>
      </c>
      <c r="N26" s="1485" t="s">
        <v>593</v>
      </c>
      <c r="O26" s="1485" t="s">
        <v>593</v>
      </c>
      <c r="P26" s="1489" t="s">
        <v>593</v>
      </c>
      <c r="Q26" s="1487" t="s">
        <v>593</v>
      </c>
      <c r="R26" s="1485" t="s">
        <v>593</v>
      </c>
      <c r="S26" s="1485" t="s">
        <v>593</v>
      </c>
      <c r="T26" s="1522"/>
      <c r="U26" s="225">
        <v>23</v>
      </c>
      <c r="V26" s="224"/>
      <c r="W26" s="207"/>
      <c r="X26" s="618"/>
    </row>
    <row r="27" spans="1:24" s="206" customFormat="1" ht="11.25" customHeight="1">
      <c r="A27" s="1582"/>
      <c r="B27" s="1586"/>
      <c r="C27" s="1588" t="s">
        <v>214</v>
      </c>
      <c r="D27" s="1588"/>
      <c r="E27" s="225">
        <v>24</v>
      </c>
      <c r="F27" s="1485" t="s">
        <v>593</v>
      </c>
      <c r="G27" s="1485" t="s">
        <v>593</v>
      </c>
      <c r="H27" s="1494" t="s">
        <v>593</v>
      </c>
      <c r="I27" s="1492" t="s">
        <v>593</v>
      </c>
      <c r="J27" s="1485" t="s">
        <v>593</v>
      </c>
      <c r="K27" s="1487" t="s">
        <v>593</v>
      </c>
      <c r="L27" s="1484" t="s">
        <v>593</v>
      </c>
      <c r="M27" s="1485" t="s">
        <v>593</v>
      </c>
      <c r="N27" s="1485" t="s">
        <v>593</v>
      </c>
      <c r="O27" s="1485" t="s">
        <v>593</v>
      </c>
      <c r="P27" s="1489" t="s">
        <v>593</v>
      </c>
      <c r="Q27" s="1487" t="s">
        <v>593</v>
      </c>
      <c r="R27" s="1485" t="s">
        <v>593</v>
      </c>
      <c r="S27" s="1485" t="s">
        <v>593</v>
      </c>
      <c r="T27" s="1522"/>
      <c r="U27" s="225">
        <v>24</v>
      </c>
      <c r="V27" s="224"/>
      <c r="W27" s="207"/>
      <c r="X27" s="618"/>
    </row>
    <row r="28" spans="1:24" s="206" customFormat="1" ht="11.25" customHeight="1">
      <c r="A28" s="1582"/>
      <c r="B28" s="1586"/>
      <c r="C28" s="1588" t="s">
        <v>233</v>
      </c>
      <c r="D28" s="1588"/>
      <c r="E28" s="225">
        <v>25</v>
      </c>
      <c r="F28" s="1485" t="s">
        <v>593</v>
      </c>
      <c r="G28" s="1485" t="s">
        <v>593</v>
      </c>
      <c r="H28" s="1494" t="s">
        <v>593</v>
      </c>
      <c r="I28" s="1492" t="s">
        <v>593</v>
      </c>
      <c r="J28" s="1485" t="s">
        <v>593</v>
      </c>
      <c r="K28" s="1487" t="s">
        <v>593</v>
      </c>
      <c r="L28" s="1484" t="s">
        <v>593</v>
      </c>
      <c r="M28" s="1485" t="s">
        <v>593</v>
      </c>
      <c r="N28" s="1485" t="s">
        <v>593</v>
      </c>
      <c r="O28" s="1485" t="s">
        <v>593</v>
      </c>
      <c r="P28" s="1489" t="s">
        <v>593</v>
      </c>
      <c r="Q28" s="1487" t="s">
        <v>593</v>
      </c>
      <c r="R28" s="1485" t="s">
        <v>593</v>
      </c>
      <c r="S28" s="1485" t="s">
        <v>593</v>
      </c>
      <c r="T28" s="1522"/>
      <c r="U28" s="225">
        <v>25</v>
      </c>
      <c r="V28" s="224"/>
      <c r="W28" s="207"/>
      <c r="X28" s="618"/>
    </row>
    <row r="29" spans="1:24" s="206" customFormat="1" ht="11.25" customHeight="1">
      <c r="A29" s="1582"/>
      <c r="B29" s="1586"/>
      <c r="C29" s="1588" t="s">
        <v>44</v>
      </c>
      <c r="D29" s="1588"/>
      <c r="E29" s="225">
        <v>26</v>
      </c>
      <c r="F29" s="1485" t="s">
        <v>593</v>
      </c>
      <c r="G29" s="1485" t="s">
        <v>593</v>
      </c>
      <c r="H29" s="1494" t="s">
        <v>593</v>
      </c>
      <c r="I29" s="1492" t="s">
        <v>593</v>
      </c>
      <c r="J29" s="1485" t="s">
        <v>593</v>
      </c>
      <c r="K29" s="1487" t="s">
        <v>593</v>
      </c>
      <c r="L29" s="1484" t="s">
        <v>593</v>
      </c>
      <c r="M29" s="1485" t="s">
        <v>593</v>
      </c>
      <c r="N29" s="1041">
        <v>19676.393818760003</v>
      </c>
      <c r="O29" s="1485" t="s">
        <v>593</v>
      </c>
      <c r="P29" s="1489" t="s">
        <v>593</v>
      </c>
      <c r="Q29" s="1487" t="s">
        <v>593</v>
      </c>
      <c r="R29" s="1485" t="s">
        <v>593</v>
      </c>
      <c r="S29" s="1485" t="s">
        <v>593</v>
      </c>
      <c r="T29" s="1045">
        <v>19676.393818760003</v>
      </c>
      <c r="U29" s="225">
        <v>26</v>
      </c>
      <c r="V29" s="224"/>
      <c r="W29" s="207"/>
      <c r="X29" s="618"/>
    </row>
    <row r="30" spans="1:24" s="206" customFormat="1" ht="11.25" customHeight="1">
      <c r="A30" s="1582"/>
      <c r="B30" s="1586"/>
      <c r="C30" s="1588" t="s">
        <v>43</v>
      </c>
      <c r="D30" s="1588"/>
      <c r="E30" s="225">
        <v>27</v>
      </c>
      <c r="F30" s="1485" t="s">
        <v>593</v>
      </c>
      <c r="G30" s="1485" t="s">
        <v>593</v>
      </c>
      <c r="H30" s="1494" t="s">
        <v>593</v>
      </c>
      <c r="I30" s="1492" t="s">
        <v>593</v>
      </c>
      <c r="J30" s="1485" t="s">
        <v>593</v>
      </c>
      <c r="K30" s="1487" t="s">
        <v>593</v>
      </c>
      <c r="L30" s="1484" t="s">
        <v>593</v>
      </c>
      <c r="M30" s="1485" t="s">
        <v>593</v>
      </c>
      <c r="N30" s="1485" t="s">
        <v>593</v>
      </c>
      <c r="O30" s="1485" t="s">
        <v>593</v>
      </c>
      <c r="P30" s="1489" t="s">
        <v>593</v>
      </c>
      <c r="Q30" s="1487" t="s">
        <v>593</v>
      </c>
      <c r="R30" s="1485" t="s">
        <v>593</v>
      </c>
      <c r="S30" s="1485" t="s">
        <v>593</v>
      </c>
      <c r="T30" s="1522"/>
      <c r="U30" s="225">
        <v>27</v>
      </c>
      <c r="V30" s="224"/>
      <c r="W30" s="207"/>
      <c r="X30" s="618"/>
    </row>
    <row r="31" spans="1:24" s="206" customFormat="1" ht="11.25" customHeight="1">
      <c r="A31" s="1582"/>
      <c r="B31" s="1587"/>
      <c r="C31" s="1589" t="s">
        <v>213</v>
      </c>
      <c r="D31" s="1589"/>
      <c r="E31" s="221">
        <v>28</v>
      </c>
      <c r="F31" s="1490" t="s">
        <v>593</v>
      </c>
      <c r="G31" s="1490" t="s">
        <v>593</v>
      </c>
      <c r="H31" s="1495" t="s">
        <v>593</v>
      </c>
      <c r="I31" s="1496" t="s">
        <v>593</v>
      </c>
      <c r="J31" s="1490" t="s">
        <v>593</v>
      </c>
      <c r="K31" s="1497" t="s">
        <v>593</v>
      </c>
      <c r="L31" s="1498" t="s">
        <v>593</v>
      </c>
      <c r="M31" s="1490" t="s">
        <v>593</v>
      </c>
      <c r="N31" s="1047">
        <v>19676.393818760003</v>
      </c>
      <c r="O31" s="1490" t="s">
        <v>593</v>
      </c>
      <c r="P31" s="1499" t="s">
        <v>593</v>
      </c>
      <c r="Q31" s="1497" t="s">
        <v>593</v>
      </c>
      <c r="R31" s="1490" t="s">
        <v>593</v>
      </c>
      <c r="S31" s="1490" t="s">
        <v>593</v>
      </c>
      <c r="T31" s="1048">
        <v>19676.393818760003</v>
      </c>
      <c r="U31" s="221">
        <v>28</v>
      </c>
      <c r="V31" s="224"/>
      <c r="W31" s="207"/>
      <c r="X31" s="618"/>
    </row>
    <row r="32" spans="1:24" s="206" customFormat="1" ht="11.25" customHeight="1">
      <c r="A32" s="1582"/>
      <c r="B32" s="1585" t="s">
        <v>212</v>
      </c>
      <c r="C32" s="1588" t="s">
        <v>96</v>
      </c>
      <c r="D32" s="1588"/>
      <c r="E32" s="225">
        <v>29</v>
      </c>
      <c r="F32" s="1500" t="s">
        <v>593</v>
      </c>
      <c r="G32" s="1485" t="s">
        <v>593</v>
      </c>
      <c r="H32" s="1494" t="s">
        <v>593</v>
      </c>
      <c r="I32" s="1492" t="s">
        <v>593</v>
      </c>
      <c r="J32" s="1485" t="s">
        <v>593</v>
      </c>
      <c r="K32" s="1487" t="s">
        <v>593</v>
      </c>
      <c r="L32" s="1484" t="s">
        <v>593</v>
      </c>
      <c r="M32" s="1485" t="s">
        <v>593</v>
      </c>
      <c r="N32" s="1485" t="s">
        <v>593</v>
      </c>
      <c r="O32" s="1485" t="s">
        <v>593</v>
      </c>
      <c r="P32" s="1489" t="s">
        <v>593</v>
      </c>
      <c r="Q32" s="1501" t="s">
        <v>593</v>
      </c>
      <c r="R32" s="1485" t="s">
        <v>593</v>
      </c>
      <c r="S32" s="1485" t="s">
        <v>593</v>
      </c>
      <c r="T32" s="1522"/>
      <c r="U32" s="225">
        <v>29</v>
      </c>
      <c r="V32" s="224"/>
      <c r="W32" s="207"/>
      <c r="X32" s="618"/>
    </row>
    <row r="33" spans="1:30" s="206" customFormat="1" ht="11.25" customHeight="1">
      <c r="A33" s="1582"/>
      <c r="B33" s="1585"/>
      <c r="C33" s="1588" t="s">
        <v>45</v>
      </c>
      <c r="D33" s="1588"/>
      <c r="E33" s="224">
        <v>30</v>
      </c>
      <c r="F33" s="1055">
        <v>0</v>
      </c>
      <c r="G33" s="1041">
        <v>0</v>
      </c>
      <c r="H33" s="1486" t="s">
        <v>593</v>
      </c>
      <c r="I33" s="1484" t="s">
        <v>593</v>
      </c>
      <c r="J33" s="1485" t="s">
        <v>593</v>
      </c>
      <c r="K33" s="1487" t="s">
        <v>593</v>
      </c>
      <c r="L33" s="1055">
        <v>0</v>
      </c>
      <c r="M33" s="1041">
        <v>0</v>
      </c>
      <c r="N33" s="1041">
        <v>0</v>
      </c>
      <c r="O33" s="1041">
        <v>0</v>
      </c>
      <c r="P33" s="1041">
        <v>0</v>
      </c>
      <c r="Q33" s="1043">
        <v>0</v>
      </c>
      <c r="R33" s="1041">
        <v>0</v>
      </c>
      <c r="S33" s="1485" t="s">
        <v>593</v>
      </c>
      <c r="T33" s="1045">
        <v>0</v>
      </c>
      <c r="U33" s="224">
        <v>30</v>
      </c>
      <c r="V33" s="224"/>
      <c r="W33" s="207"/>
      <c r="X33" s="618"/>
    </row>
    <row r="34" spans="1:30" s="206" customFormat="1" ht="10.15" customHeight="1">
      <c r="A34" s="1582"/>
      <c r="B34" s="1585"/>
      <c r="C34" s="1588" t="s">
        <v>44</v>
      </c>
      <c r="D34" s="1588"/>
      <c r="E34" s="224">
        <v>31</v>
      </c>
      <c r="F34" s="1055">
        <v>0</v>
      </c>
      <c r="G34" s="1041">
        <v>0</v>
      </c>
      <c r="H34" s="1486" t="s">
        <v>593</v>
      </c>
      <c r="I34" s="1484" t="s">
        <v>593</v>
      </c>
      <c r="J34" s="1485" t="s">
        <v>593</v>
      </c>
      <c r="K34" s="1487" t="s">
        <v>593</v>
      </c>
      <c r="L34" s="1055">
        <v>0</v>
      </c>
      <c r="M34" s="1041">
        <v>0</v>
      </c>
      <c r="N34" s="1041">
        <v>7.6701490048185161E-2</v>
      </c>
      <c r="O34" s="1041">
        <v>0</v>
      </c>
      <c r="P34" s="1041">
        <v>0</v>
      </c>
      <c r="Q34" s="1043">
        <v>0</v>
      </c>
      <c r="R34" s="1041">
        <v>0</v>
      </c>
      <c r="S34" s="1485" t="s">
        <v>593</v>
      </c>
      <c r="T34" s="1045">
        <v>7.6701490048185161E-2</v>
      </c>
      <c r="U34" s="224">
        <v>31</v>
      </c>
      <c r="V34" s="224"/>
      <c r="W34" s="207"/>
      <c r="X34" s="618"/>
    </row>
    <row r="35" spans="1:30" s="206" customFormat="1" ht="10.15" customHeight="1">
      <c r="A35" s="1582"/>
      <c r="B35" s="1585"/>
      <c r="C35" s="1588" t="s">
        <v>43</v>
      </c>
      <c r="D35" s="1588"/>
      <c r="E35" s="225">
        <v>32</v>
      </c>
      <c r="F35" s="1056">
        <v>0</v>
      </c>
      <c r="G35" s="1485" t="s">
        <v>593</v>
      </c>
      <c r="H35" s="1494" t="s">
        <v>593</v>
      </c>
      <c r="I35" s="1492" t="s">
        <v>593</v>
      </c>
      <c r="J35" s="1485" t="s">
        <v>593</v>
      </c>
      <c r="K35" s="1487" t="s">
        <v>593</v>
      </c>
      <c r="L35" s="1484" t="s">
        <v>593</v>
      </c>
      <c r="M35" s="1485" t="s">
        <v>593</v>
      </c>
      <c r="N35" s="1485" t="s">
        <v>593</v>
      </c>
      <c r="O35" s="1485" t="s">
        <v>593</v>
      </c>
      <c r="P35" s="1485" t="s">
        <v>593</v>
      </c>
      <c r="Q35" s="1487" t="s">
        <v>593</v>
      </c>
      <c r="R35" s="1485" t="s">
        <v>593</v>
      </c>
      <c r="S35" s="1485" t="s">
        <v>593</v>
      </c>
      <c r="T35" s="1045">
        <v>0</v>
      </c>
      <c r="U35" s="225">
        <v>32</v>
      </c>
      <c r="V35" s="224"/>
      <c r="W35" s="207"/>
      <c r="X35" s="618"/>
    </row>
    <row r="36" spans="1:30" s="206" customFormat="1" ht="11.25" customHeight="1">
      <c r="A36" s="1583"/>
      <c r="B36" s="1585"/>
      <c r="C36" s="1589" t="s">
        <v>211</v>
      </c>
      <c r="D36" s="1589"/>
      <c r="E36" s="221">
        <v>33</v>
      </c>
      <c r="F36" s="1046">
        <v>0</v>
      </c>
      <c r="G36" s="1047">
        <v>0</v>
      </c>
      <c r="H36" s="1502" t="s">
        <v>593</v>
      </c>
      <c r="I36" s="1498" t="s">
        <v>593</v>
      </c>
      <c r="J36" s="1490" t="s">
        <v>593</v>
      </c>
      <c r="K36" s="1497" t="s">
        <v>593</v>
      </c>
      <c r="L36" s="1046">
        <v>0</v>
      </c>
      <c r="M36" s="1047">
        <v>0</v>
      </c>
      <c r="N36" s="1047">
        <v>7.6701490048185161E-2</v>
      </c>
      <c r="O36" s="1047">
        <v>0</v>
      </c>
      <c r="P36" s="1047">
        <v>0</v>
      </c>
      <c r="Q36" s="1049">
        <v>0</v>
      </c>
      <c r="R36" s="1047">
        <v>0</v>
      </c>
      <c r="S36" s="1490" t="s">
        <v>593</v>
      </c>
      <c r="T36" s="1048">
        <v>7.6701490048185161E-2</v>
      </c>
      <c r="U36" s="221">
        <v>33</v>
      </c>
      <c r="V36" s="224"/>
      <c r="W36" s="207"/>
      <c r="X36" s="618"/>
    </row>
    <row r="37" spans="1:30" s="206" customFormat="1" ht="11.25" customHeight="1">
      <c r="A37" s="227"/>
      <c r="B37" s="1584"/>
      <c r="C37" s="1595" t="s">
        <v>95</v>
      </c>
      <c r="D37" s="1595"/>
      <c r="E37" s="228">
        <v>34</v>
      </c>
      <c r="F37" s="1044">
        <v>170.624</v>
      </c>
      <c r="G37" s="1485" t="s">
        <v>593</v>
      </c>
      <c r="H37" s="1503" t="s">
        <v>593</v>
      </c>
      <c r="I37" s="1504" t="s">
        <v>593</v>
      </c>
      <c r="J37" s="1505" t="s">
        <v>593</v>
      </c>
      <c r="K37" s="1501" t="s">
        <v>593</v>
      </c>
      <c r="L37" s="1484" t="s">
        <v>593</v>
      </c>
      <c r="M37" s="1485" t="s">
        <v>593</v>
      </c>
      <c r="N37" s="1485" t="s">
        <v>593</v>
      </c>
      <c r="O37" s="1485" t="s">
        <v>593</v>
      </c>
      <c r="P37" s="1499" t="s">
        <v>593</v>
      </c>
      <c r="Q37" s="1487" t="s">
        <v>593</v>
      </c>
      <c r="R37" s="1505" t="s">
        <v>593</v>
      </c>
      <c r="S37" s="1505" t="s">
        <v>593</v>
      </c>
      <c r="T37" s="1045">
        <v>170.624</v>
      </c>
      <c r="U37" s="228">
        <v>34</v>
      </c>
      <c r="V37" s="224"/>
      <c r="W37" s="207"/>
      <c r="X37" s="618"/>
      <c r="AD37" s="790"/>
    </row>
    <row r="38" spans="1:30" s="206" customFormat="1" ht="11.25" customHeight="1">
      <c r="A38" s="227"/>
      <c r="B38" s="1585"/>
      <c r="C38" s="1589" t="s">
        <v>87</v>
      </c>
      <c r="D38" s="1589"/>
      <c r="E38" s="221">
        <v>35</v>
      </c>
      <c r="F38" s="1047">
        <v>117.05953013426254</v>
      </c>
      <c r="G38" s="1047">
        <v>2.9279999999999999</v>
      </c>
      <c r="H38" s="1506" t="s">
        <v>593</v>
      </c>
      <c r="I38" s="1498" t="s">
        <v>593</v>
      </c>
      <c r="J38" s="1490" t="s">
        <v>593</v>
      </c>
      <c r="K38" s="1049">
        <v>10357.508563380281</v>
      </c>
      <c r="L38" s="1046">
        <v>122595.44542196296</v>
      </c>
      <c r="M38" s="1047">
        <v>4364.5785000000005</v>
      </c>
      <c r="N38" s="1047">
        <v>20370.48606612693</v>
      </c>
      <c r="O38" s="1047">
        <v>478.47831312217215</v>
      </c>
      <c r="P38" s="1047">
        <v>176.91684000000004</v>
      </c>
      <c r="Q38" s="1049">
        <v>1702.828</v>
      </c>
      <c r="R38" s="1047">
        <v>12707.323136004241</v>
      </c>
      <c r="S38" s="1490" t="s">
        <v>593</v>
      </c>
      <c r="T38" s="1048">
        <v>172873.55237073085</v>
      </c>
      <c r="U38" s="221">
        <v>35</v>
      </c>
      <c r="V38" s="224"/>
      <c r="W38" s="207"/>
      <c r="X38" s="618"/>
    </row>
    <row r="39" spans="1:30" s="206" customFormat="1" ht="11.25" customHeight="1">
      <c r="A39" s="227"/>
      <c r="B39" s="1585"/>
      <c r="C39" s="1589" t="s">
        <v>33</v>
      </c>
      <c r="D39" s="1589"/>
      <c r="E39" s="221">
        <v>36</v>
      </c>
      <c r="F39" s="1047">
        <v>0</v>
      </c>
      <c r="G39" s="1047">
        <v>0</v>
      </c>
      <c r="H39" s="1502" t="s">
        <v>593</v>
      </c>
      <c r="I39" s="1498" t="s">
        <v>593</v>
      </c>
      <c r="J39" s="1491" t="s">
        <v>593</v>
      </c>
      <c r="K39" s="1507" t="s">
        <v>593</v>
      </c>
      <c r="L39" s="1498" t="s">
        <v>593</v>
      </c>
      <c r="M39" s="1047">
        <v>11.5915</v>
      </c>
      <c r="N39" s="1047">
        <v>0</v>
      </c>
      <c r="O39" s="1047">
        <v>0</v>
      </c>
      <c r="P39" s="1047">
        <v>0</v>
      </c>
      <c r="Q39" s="1508" t="s">
        <v>593</v>
      </c>
      <c r="R39" s="1490" t="s">
        <v>593</v>
      </c>
      <c r="S39" s="1490" t="s">
        <v>593</v>
      </c>
      <c r="T39" s="1048">
        <v>11.5915</v>
      </c>
      <c r="U39" s="221">
        <v>36</v>
      </c>
      <c r="V39" s="224"/>
      <c r="W39" s="207"/>
      <c r="X39" s="618"/>
      <c r="AD39"/>
    </row>
    <row r="40" spans="1:30" s="206" customFormat="1" ht="11.25" customHeight="1">
      <c r="A40" s="595"/>
      <c r="B40" s="1585"/>
      <c r="C40" s="1589" t="s">
        <v>57</v>
      </c>
      <c r="D40" s="1589"/>
      <c r="E40" s="221">
        <v>37</v>
      </c>
      <c r="F40" s="1499" t="s">
        <v>593</v>
      </c>
      <c r="G40" s="1509" t="s">
        <v>593</v>
      </c>
      <c r="H40" s="1495" t="s">
        <v>593</v>
      </c>
      <c r="I40" s="1496" t="s">
        <v>593</v>
      </c>
      <c r="J40" s="1499" t="s">
        <v>593</v>
      </c>
      <c r="K40" s="1510" t="s">
        <v>593</v>
      </c>
      <c r="L40" s="1484" t="s">
        <v>593</v>
      </c>
      <c r="M40" s="1485" t="s">
        <v>593</v>
      </c>
      <c r="N40" s="1485" t="s">
        <v>593</v>
      </c>
      <c r="O40" s="1485" t="s">
        <v>593</v>
      </c>
      <c r="P40" s="1489" t="s">
        <v>593</v>
      </c>
      <c r="Q40" s="1501" t="s">
        <v>593</v>
      </c>
      <c r="R40" s="1490" t="s">
        <v>593</v>
      </c>
      <c r="S40" s="1490" t="s">
        <v>593</v>
      </c>
      <c r="T40" s="1522"/>
      <c r="U40" s="221">
        <v>37</v>
      </c>
      <c r="V40" s="224"/>
      <c r="W40" s="207"/>
      <c r="X40" s="618"/>
      <c r="AB40" s="1125"/>
      <c r="AD40"/>
    </row>
    <row r="41" spans="1:30" s="206" customFormat="1" ht="11.25" customHeight="1">
      <c r="A41" s="1596" t="s">
        <v>232</v>
      </c>
      <c r="B41" s="226"/>
      <c r="C41" s="1593" t="s">
        <v>34</v>
      </c>
      <c r="D41" s="1593"/>
      <c r="E41" s="221">
        <v>38</v>
      </c>
      <c r="F41" s="1053">
        <v>117.05953013426254</v>
      </c>
      <c r="G41" s="1050">
        <v>2.9279999999999999</v>
      </c>
      <c r="H41" s="1506" t="s">
        <v>593</v>
      </c>
      <c r="I41" s="1511" t="s">
        <v>593</v>
      </c>
      <c r="J41" s="1491" t="s">
        <v>593</v>
      </c>
      <c r="K41" s="1054">
        <v>10357.508563380281</v>
      </c>
      <c r="L41" s="1053">
        <v>122595.44542196296</v>
      </c>
      <c r="M41" s="1050">
        <v>4352.9870000000001</v>
      </c>
      <c r="N41" s="1050">
        <v>20370.48606612693</v>
      </c>
      <c r="O41" s="1050">
        <v>478.47831312217215</v>
      </c>
      <c r="P41" s="1050">
        <v>176.91684000000004</v>
      </c>
      <c r="Q41" s="1054">
        <v>1702.828</v>
      </c>
      <c r="R41" s="1050">
        <v>12707.323136004241</v>
      </c>
      <c r="S41" s="1491" t="s">
        <v>593</v>
      </c>
      <c r="T41" s="1052">
        <v>172861.96087073084</v>
      </c>
      <c r="U41" s="221">
        <v>38</v>
      </c>
      <c r="V41" s="224"/>
      <c r="W41" s="207"/>
      <c r="X41" s="618"/>
      <c r="AB41" s="1339"/>
      <c r="AD41"/>
    </row>
    <row r="42" spans="1:30" s="206" customFormat="1" ht="11.25" customHeight="1">
      <c r="A42" s="1582"/>
      <c r="B42" s="223"/>
      <c r="C42" s="1588" t="s">
        <v>109</v>
      </c>
      <c r="D42" s="1588"/>
      <c r="E42" s="224">
        <v>39</v>
      </c>
      <c r="F42" s="1521" t="s">
        <v>957</v>
      </c>
      <c r="G42" s="1041">
        <v>0</v>
      </c>
      <c r="H42" s="1042">
        <v>0</v>
      </c>
      <c r="I42" s="1041">
        <v>0</v>
      </c>
      <c r="J42" s="1041">
        <v>0</v>
      </c>
      <c r="K42" s="1514" t="s">
        <v>957</v>
      </c>
      <c r="L42" s="1040">
        <v>1213.4199999999998</v>
      </c>
      <c r="M42" s="1041">
        <v>0</v>
      </c>
      <c r="N42" s="1514" t="s">
        <v>957</v>
      </c>
      <c r="O42" s="1041">
        <v>0</v>
      </c>
      <c r="P42" s="1514" t="s">
        <v>957</v>
      </c>
      <c r="Q42" s="1041">
        <v>0</v>
      </c>
      <c r="R42" s="1521" t="s">
        <v>957</v>
      </c>
      <c r="S42" s="1485" t="s">
        <v>593</v>
      </c>
      <c r="T42" s="1045">
        <v>1359.8209381514157</v>
      </c>
      <c r="U42" s="224">
        <v>39</v>
      </c>
      <c r="V42" s="224"/>
      <c r="W42" s="207"/>
      <c r="X42" s="618"/>
      <c r="AD42"/>
    </row>
    <row r="43" spans="1:30" s="206" customFormat="1" ht="11.25" customHeight="1">
      <c r="A43" s="1582"/>
      <c r="B43" s="223"/>
      <c r="C43" s="1588" t="s">
        <v>107</v>
      </c>
      <c r="D43" s="1588"/>
      <c r="E43" s="224">
        <v>40</v>
      </c>
      <c r="F43" s="1520" t="s">
        <v>957</v>
      </c>
      <c r="G43" s="1041">
        <v>0</v>
      </c>
      <c r="H43" s="1045">
        <v>0</v>
      </c>
      <c r="I43" s="1041">
        <v>0</v>
      </c>
      <c r="J43" s="1041">
        <v>0</v>
      </c>
      <c r="K43" s="1041">
        <v>0</v>
      </c>
      <c r="L43" s="1520" t="s">
        <v>957</v>
      </c>
      <c r="M43" s="1041">
        <v>0</v>
      </c>
      <c r="N43" s="1225">
        <v>0</v>
      </c>
      <c r="O43" s="1041">
        <v>0</v>
      </c>
      <c r="P43" s="1514" t="s">
        <v>957</v>
      </c>
      <c r="Q43" s="1041">
        <v>0</v>
      </c>
      <c r="R43" s="1055">
        <v>0.14299999999999999</v>
      </c>
      <c r="S43" s="1485" t="s">
        <v>593</v>
      </c>
      <c r="T43" s="1045">
        <v>40.587000000000003</v>
      </c>
      <c r="U43" s="224">
        <v>40</v>
      </c>
      <c r="V43" s="224"/>
      <c r="W43" s="207"/>
      <c r="X43" s="618"/>
      <c r="AD43"/>
    </row>
    <row r="44" spans="1:30" s="206" customFormat="1" ht="11.25" customHeight="1">
      <c r="A44" s="1582"/>
      <c r="B44" s="223"/>
      <c r="C44" s="1588" t="s">
        <v>106</v>
      </c>
      <c r="D44" s="1588"/>
      <c r="E44" s="224">
        <v>41</v>
      </c>
      <c r="F44" s="1287">
        <v>19.337811492825704</v>
      </c>
      <c r="G44" s="1041">
        <v>0</v>
      </c>
      <c r="H44" s="1045">
        <v>0</v>
      </c>
      <c r="I44" s="1041">
        <v>0</v>
      </c>
      <c r="J44" s="1041">
        <v>0</v>
      </c>
      <c r="K44" s="1041">
        <v>0</v>
      </c>
      <c r="L44" s="1520" t="s">
        <v>957</v>
      </c>
      <c r="M44" s="1514" t="s">
        <v>957</v>
      </c>
      <c r="N44" s="1225">
        <v>0</v>
      </c>
      <c r="O44" s="1041">
        <v>0</v>
      </c>
      <c r="P44" s="1041">
        <v>82.824429999999964</v>
      </c>
      <c r="Q44" s="1041">
        <v>0</v>
      </c>
      <c r="R44" s="1055">
        <v>0</v>
      </c>
      <c r="S44" s="1485" t="s">
        <v>593</v>
      </c>
      <c r="T44" s="1045">
        <v>2933.5477414928255</v>
      </c>
      <c r="U44" s="224">
        <v>41</v>
      </c>
      <c r="V44" s="224"/>
      <c r="W44" s="207"/>
      <c r="X44" s="618"/>
      <c r="AD44"/>
    </row>
    <row r="45" spans="1:30" s="206" customFormat="1" ht="11.25" customHeight="1">
      <c r="A45" s="1582"/>
      <c r="B45" s="223"/>
      <c r="C45" s="1588" t="s">
        <v>104</v>
      </c>
      <c r="D45" s="1588"/>
      <c r="E45" s="224">
        <v>42</v>
      </c>
      <c r="F45" s="1520" t="s">
        <v>957</v>
      </c>
      <c r="G45" s="1041">
        <v>0</v>
      </c>
      <c r="H45" s="1045">
        <v>0</v>
      </c>
      <c r="I45" s="1041">
        <v>0</v>
      </c>
      <c r="J45" s="1041">
        <v>0</v>
      </c>
      <c r="K45" s="1514" t="s">
        <v>957</v>
      </c>
      <c r="L45" s="1520" t="s">
        <v>957</v>
      </c>
      <c r="M45" s="1041">
        <v>0.30599999999999999</v>
      </c>
      <c r="N45" s="1514" t="s">
        <v>957</v>
      </c>
      <c r="O45" s="1514" t="s">
        <v>957</v>
      </c>
      <c r="P45" s="1514" t="s">
        <v>957</v>
      </c>
      <c r="Q45" s="1041">
        <v>0</v>
      </c>
      <c r="R45" s="1055">
        <v>0</v>
      </c>
      <c r="S45" s="1485" t="s">
        <v>593</v>
      </c>
      <c r="T45" s="1045">
        <v>28.337412376391502</v>
      </c>
      <c r="U45" s="224">
        <v>42</v>
      </c>
      <c r="V45" s="224"/>
      <c r="W45" s="207"/>
      <c r="X45" s="618"/>
      <c r="AD45"/>
    </row>
    <row r="46" spans="1:30" s="206" customFormat="1" ht="11.25" customHeight="1">
      <c r="A46" s="1582"/>
      <c r="B46" s="223"/>
      <c r="C46" s="1588" t="s">
        <v>210</v>
      </c>
      <c r="D46" s="1588"/>
      <c r="E46" s="224">
        <v>43</v>
      </c>
      <c r="F46" s="1055">
        <v>0</v>
      </c>
      <c r="G46" s="1041">
        <v>0</v>
      </c>
      <c r="H46" s="1045">
        <v>0</v>
      </c>
      <c r="I46" s="1041">
        <v>0</v>
      </c>
      <c r="J46" s="1041">
        <v>0</v>
      </c>
      <c r="K46" s="1041">
        <v>0</v>
      </c>
      <c r="L46" s="1520" t="s">
        <v>957</v>
      </c>
      <c r="M46" s="1041">
        <v>0</v>
      </c>
      <c r="N46" s="1514" t="s">
        <v>957</v>
      </c>
      <c r="O46" s="1041">
        <v>0</v>
      </c>
      <c r="P46" s="1041">
        <v>0</v>
      </c>
      <c r="Q46" s="1041">
        <v>0</v>
      </c>
      <c r="R46" s="1520" t="s">
        <v>957</v>
      </c>
      <c r="S46" s="1485" t="s">
        <v>593</v>
      </c>
      <c r="T46" s="1045">
        <v>42.814767778533557</v>
      </c>
      <c r="U46" s="224">
        <v>43</v>
      </c>
      <c r="V46" s="224"/>
      <c r="W46" s="207"/>
      <c r="X46" s="618"/>
      <c r="AD46"/>
    </row>
    <row r="47" spans="1:30" s="206" customFormat="1" ht="11.25" customHeight="1">
      <c r="A47" s="1582"/>
      <c r="B47" s="223"/>
      <c r="C47" s="1588" t="s">
        <v>102</v>
      </c>
      <c r="D47" s="1588"/>
      <c r="E47" s="224">
        <v>44</v>
      </c>
      <c r="F47" s="1055">
        <v>0</v>
      </c>
      <c r="G47" s="1514" t="s">
        <v>957</v>
      </c>
      <c r="H47" s="1045">
        <v>0</v>
      </c>
      <c r="I47" s="1041">
        <v>0</v>
      </c>
      <c r="J47" s="1041">
        <v>0</v>
      </c>
      <c r="K47" s="1041">
        <v>0</v>
      </c>
      <c r="L47" s="1055">
        <v>981.23700000000008</v>
      </c>
      <c r="M47" s="1041">
        <v>2547.7514999999999</v>
      </c>
      <c r="N47" s="1225">
        <v>1.6174990695455518</v>
      </c>
      <c r="O47" s="1041">
        <v>91.460999999999999</v>
      </c>
      <c r="P47" s="1514" t="s">
        <v>957</v>
      </c>
      <c r="Q47" s="1514" t="s">
        <v>957</v>
      </c>
      <c r="R47" s="1520" t="s">
        <v>957</v>
      </c>
      <c r="S47" s="1485" t="s">
        <v>593</v>
      </c>
      <c r="T47" s="1045">
        <v>5337.4039990695455</v>
      </c>
      <c r="U47" s="224">
        <v>44</v>
      </c>
      <c r="V47" s="224"/>
      <c r="W47" s="207"/>
      <c r="X47" s="618"/>
      <c r="AD47"/>
    </row>
    <row r="48" spans="1:30" s="206" customFormat="1" ht="11.25" customHeight="1">
      <c r="A48" s="1582"/>
      <c r="B48" s="223"/>
      <c r="C48" s="1588" t="s">
        <v>101</v>
      </c>
      <c r="D48" s="1588"/>
      <c r="E48" s="224">
        <v>45</v>
      </c>
      <c r="F48" s="1055">
        <v>0</v>
      </c>
      <c r="G48" s="1041">
        <v>0</v>
      </c>
      <c r="H48" s="1045">
        <v>0</v>
      </c>
      <c r="I48" s="1041">
        <v>0</v>
      </c>
      <c r="J48" s="1041">
        <v>0</v>
      </c>
      <c r="K48" s="1041">
        <v>0</v>
      </c>
      <c r="L48" s="1520" t="s">
        <v>957</v>
      </c>
      <c r="M48" s="1041">
        <v>0</v>
      </c>
      <c r="N48" s="1514" t="s">
        <v>957</v>
      </c>
      <c r="O48" s="1041">
        <v>0</v>
      </c>
      <c r="P48" s="1041">
        <v>0</v>
      </c>
      <c r="Q48" s="1041">
        <v>0</v>
      </c>
      <c r="R48" s="1055">
        <v>0</v>
      </c>
      <c r="S48" s="1485" t="s">
        <v>593</v>
      </c>
      <c r="T48" s="1045">
        <v>2.2512559261778877</v>
      </c>
      <c r="U48" s="224">
        <v>45</v>
      </c>
      <c r="V48" s="224"/>
      <c r="W48" s="207"/>
      <c r="X48" s="618"/>
      <c r="AD48"/>
    </row>
    <row r="49" spans="1:30" s="206" customFormat="1" ht="11.25" customHeight="1">
      <c r="A49" s="1582"/>
      <c r="B49" s="223"/>
      <c r="C49" s="1588" t="s">
        <v>100</v>
      </c>
      <c r="D49" s="1588"/>
      <c r="E49" s="224">
        <v>46</v>
      </c>
      <c r="F49" s="1055">
        <v>0</v>
      </c>
      <c r="G49" s="1514" t="s">
        <v>957</v>
      </c>
      <c r="H49" s="1045">
        <v>0</v>
      </c>
      <c r="I49" s="1041">
        <v>0</v>
      </c>
      <c r="J49" s="1041">
        <v>0</v>
      </c>
      <c r="K49" s="1041">
        <v>0</v>
      </c>
      <c r="L49" s="1055">
        <v>478.851</v>
      </c>
      <c r="M49" s="1041">
        <v>0</v>
      </c>
      <c r="N49" s="1514" t="s">
        <v>957</v>
      </c>
      <c r="O49" s="1514" t="s">
        <v>957</v>
      </c>
      <c r="P49" s="1514" t="s">
        <v>957</v>
      </c>
      <c r="Q49" s="1041">
        <v>0</v>
      </c>
      <c r="R49" s="1055">
        <v>2.39</v>
      </c>
      <c r="S49" s="1485" t="s">
        <v>593</v>
      </c>
      <c r="T49" s="1045">
        <v>508.95081518795678</v>
      </c>
      <c r="U49" s="224">
        <v>46</v>
      </c>
      <c r="V49" s="224"/>
      <c r="W49" s="207"/>
      <c r="X49" s="618"/>
      <c r="AD49"/>
    </row>
    <row r="50" spans="1:30" s="206" customFormat="1" ht="11.25" customHeight="1">
      <c r="A50" s="1582"/>
      <c r="B50" s="223"/>
      <c r="C50" s="1588" t="s">
        <v>99</v>
      </c>
      <c r="D50" s="1588"/>
      <c r="E50" s="224">
        <v>47</v>
      </c>
      <c r="F50" s="1520" t="s">
        <v>957</v>
      </c>
      <c r="G50" s="1041">
        <v>0</v>
      </c>
      <c r="H50" s="1045">
        <v>0</v>
      </c>
      <c r="I50" s="1041">
        <v>0</v>
      </c>
      <c r="J50" s="1041">
        <v>0</v>
      </c>
      <c r="K50" s="1514" t="s">
        <v>957</v>
      </c>
      <c r="L50" s="1055">
        <v>73.254000000000005</v>
      </c>
      <c r="M50" s="1514" t="s">
        <v>957</v>
      </c>
      <c r="N50" s="1225">
        <v>1.6062194386561126</v>
      </c>
      <c r="O50" s="1514" t="s">
        <v>957</v>
      </c>
      <c r="P50" s="1514" t="s">
        <v>957</v>
      </c>
      <c r="Q50" s="1514" t="s">
        <v>957</v>
      </c>
      <c r="R50" s="1520" t="s">
        <v>957</v>
      </c>
      <c r="S50" s="1485" t="s">
        <v>593</v>
      </c>
      <c r="T50" s="1045">
        <v>422.63421943865609</v>
      </c>
      <c r="U50" s="224">
        <v>47</v>
      </c>
      <c r="V50" s="224"/>
      <c r="W50" s="207"/>
      <c r="X50" s="618"/>
      <c r="AD50"/>
    </row>
    <row r="51" spans="1:30" s="206" customFormat="1" ht="11.25" customHeight="1">
      <c r="A51" s="1582"/>
      <c r="B51" s="223"/>
      <c r="C51" s="1588" t="s">
        <v>98</v>
      </c>
      <c r="D51" s="1588"/>
      <c r="E51" s="224">
        <v>48</v>
      </c>
      <c r="F51" s="1055">
        <v>0</v>
      </c>
      <c r="G51" s="1041">
        <v>0</v>
      </c>
      <c r="H51" s="1045">
        <v>0</v>
      </c>
      <c r="I51" s="1041">
        <v>0</v>
      </c>
      <c r="J51" s="1041">
        <v>0</v>
      </c>
      <c r="K51" s="1514" t="s">
        <v>957</v>
      </c>
      <c r="L51" s="1520" t="s">
        <v>957</v>
      </c>
      <c r="M51" s="1041">
        <v>0</v>
      </c>
      <c r="N51" s="1514" t="s">
        <v>957</v>
      </c>
      <c r="O51" s="1041">
        <v>0</v>
      </c>
      <c r="P51" s="1041">
        <v>0</v>
      </c>
      <c r="Q51" s="1041">
        <v>0</v>
      </c>
      <c r="R51" s="1520" t="s">
        <v>957</v>
      </c>
      <c r="S51" s="1485" t="s">
        <v>593</v>
      </c>
      <c r="T51" s="1045">
        <v>11.165355570673267</v>
      </c>
      <c r="U51" s="224">
        <v>48</v>
      </c>
      <c r="V51" s="224"/>
      <c r="W51" s="207"/>
      <c r="X51" s="618"/>
      <c r="AD51"/>
    </row>
    <row r="52" spans="1:30" s="206" customFormat="1" ht="11.25" customHeight="1">
      <c r="A52" s="1582"/>
      <c r="B52" s="223"/>
      <c r="C52" s="1588" t="s">
        <v>97</v>
      </c>
      <c r="D52" s="1588"/>
      <c r="E52" s="224">
        <v>49</v>
      </c>
      <c r="F52" s="1520" t="s">
        <v>957</v>
      </c>
      <c r="G52" s="1041">
        <v>0</v>
      </c>
      <c r="H52" s="1045">
        <v>0</v>
      </c>
      <c r="I52" s="1041">
        <v>0</v>
      </c>
      <c r="J52" s="1041">
        <v>0</v>
      </c>
      <c r="K52" s="1041">
        <v>0</v>
      </c>
      <c r="L52" s="1055">
        <v>99.914000000000001</v>
      </c>
      <c r="M52" s="1041">
        <v>0</v>
      </c>
      <c r="N52" s="1514" t="s">
        <v>957</v>
      </c>
      <c r="O52" s="1514" t="s">
        <v>957</v>
      </c>
      <c r="P52" s="1514" t="s">
        <v>957</v>
      </c>
      <c r="Q52" s="1041">
        <v>0</v>
      </c>
      <c r="R52" s="1055">
        <v>0</v>
      </c>
      <c r="S52" s="1485" t="s">
        <v>593</v>
      </c>
      <c r="T52" s="1045">
        <v>114.56279148324522</v>
      </c>
      <c r="U52" s="224">
        <v>49</v>
      </c>
      <c r="V52" s="224"/>
      <c r="W52" s="207"/>
      <c r="X52" s="618"/>
      <c r="AD52"/>
    </row>
    <row r="53" spans="1:30" s="206" customFormat="1" ht="11.25" customHeight="1">
      <c r="A53" s="1582"/>
      <c r="B53" s="223"/>
      <c r="C53" s="1588" t="s">
        <v>209</v>
      </c>
      <c r="D53" s="1588"/>
      <c r="E53" s="224">
        <v>50</v>
      </c>
      <c r="F53" s="1055">
        <v>0</v>
      </c>
      <c r="G53" s="1041">
        <v>0</v>
      </c>
      <c r="H53" s="1057">
        <v>0</v>
      </c>
      <c r="I53" s="1041">
        <v>0</v>
      </c>
      <c r="J53" s="1041">
        <v>0</v>
      </c>
      <c r="K53" s="1041">
        <v>0</v>
      </c>
      <c r="L53" s="1056">
        <v>10011.346</v>
      </c>
      <c r="M53" s="1041">
        <v>0</v>
      </c>
      <c r="N53" s="1514" t="s">
        <v>957</v>
      </c>
      <c r="O53" s="1514" t="s">
        <v>957</v>
      </c>
      <c r="P53" s="1041">
        <v>0</v>
      </c>
      <c r="Q53" s="1041">
        <v>0</v>
      </c>
      <c r="R53" s="1527" t="s">
        <v>957</v>
      </c>
      <c r="S53" s="1485" t="s">
        <v>593</v>
      </c>
      <c r="T53" s="1045">
        <v>10021.481469268581</v>
      </c>
      <c r="U53" s="224">
        <v>50</v>
      </c>
      <c r="V53" s="224"/>
      <c r="W53" s="207"/>
      <c r="X53" s="618"/>
      <c r="AD53"/>
    </row>
    <row r="54" spans="1:30" s="206" customFormat="1" ht="11.25" customHeight="1">
      <c r="A54" s="1582"/>
      <c r="B54" s="223"/>
      <c r="C54" s="1589" t="s">
        <v>231</v>
      </c>
      <c r="D54" s="1589"/>
      <c r="E54" s="598">
        <v>51</v>
      </c>
      <c r="F54" s="1518" t="s">
        <v>957</v>
      </c>
      <c r="G54" s="1047">
        <v>2.9279999999999999</v>
      </c>
      <c r="H54" s="1506" t="s">
        <v>593</v>
      </c>
      <c r="I54" s="1498" t="s">
        <v>593</v>
      </c>
      <c r="J54" s="1491" t="s">
        <v>593</v>
      </c>
      <c r="K54" s="1049">
        <v>0.124</v>
      </c>
      <c r="L54" s="1046">
        <v>14318.801000000001</v>
      </c>
      <c r="M54" s="1047">
        <v>4352.9870000000001</v>
      </c>
      <c r="N54" s="1047">
        <v>3.801235609740941</v>
      </c>
      <c r="O54" s="1047">
        <v>143.244</v>
      </c>
      <c r="P54" s="1047">
        <v>176.91684000000004</v>
      </c>
      <c r="Q54" s="1049">
        <v>1702.828</v>
      </c>
      <c r="R54" s="1047">
        <v>10.684000000000001</v>
      </c>
      <c r="S54" s="1490" t="s">
        <v>593</v>
      </c>
      <c r="T54" s="1048">
        <v>20823.557765744008</v>
      </c>
      <c r="U54" s="598">
        <v>51</v>
      </c>
      <c r="V54" s="224"/>
      <c r="W54" s="622"/>
      <c r="X54" s="618"/>
      <c r="AD54"/>
    </row>
    <row r="55" spans="1:30" s="206" customFormat="1" ht="11.25" customHeight="1">
      <c r="A55" s="1582"/>
      <c r="B55" s="223"/>
      <c r="C55" s="1594" t="s">
        <v>41</v>
      </c>
      <c r="D55" s="1594"/>
      <c r="E55" s="225">
        <v>52</v>
      </c>
      <c r="F55" s="1485" t="s">
        <v>593</v>
      </c>
      <c r="G55" s="1485" t="s">
        <v>593</v>
      </c>
      <c r="H55" s="1486" t="s">
        <v>593</v>
      </c>
      <c r="I55" s="1485" t="s">
        <v>593</v>
      </c>
      <c r="J55" s="1485" t="s">
        <v>593</v>
      </c>
      <c r="K55" s="1487" t="s">
        <v>593</v>
      </c>
      <c r="L55" s="1485" t="s">
        <v>593</v>
      </c>
      <c r="M55" s="1485" t="s">
        <v>593</v>
      </c>
      <c r="N55" s="1041">
        <v>135.35557067326766</v>
      </c>
      <c r="O55" s="1485" t="s">
        <v>593</v>
      </c>
      <c r="P55" s="1485" t="s">
        <v>593</v>
      </c>
      <c r="Q55" s="1487" t="s">
        <v>593</v>
      </c>
      <c r="R55" s="1485" t="s">
        <v>593</v>
      </c>
      <c r="S55" s="1485" t="s">
        <v>593</v>
      </c>
      <c r="T55" s="1045">
        <v>135.35557067326766</v>
      </c>
      <c r="U55" s="225">
        <v>52</v>
      </c>
      <c r="V55" s="224"/>
      <c r="W55" s="207"/>
      <c r="X55" s="618"/>
      <c r="AD55"/>
    </row>
    <row r="56" spans="1:30" s="206" customFormat="1" ht="11.25" customHeight="1">
      <c r="A56" s="1582"/>
      <c r="B56" s="223"/>
      <c r="C56" s="1588" t="s">
        <v>40</v>
      </c>
      <c r="D56" s="1588"/>
      <c r="E56" s="225">
        <v>53</v>
      </c>
      <c r="F56" s="1485" t="s">
        <v>593</v>
      </c>
      <c r="G56" s="1485" t="s">
        <v>593</v>
      </c>
      <c r="H56" s="1486" t="s">
        <v>593</v>
      </c>
      <c r="I56" s="1485" t="s">
        <v>593</v>
      </c>
      <c r="J56" s="1485" t="s">
        <v>593</v>
      </c>
      <c r="K56" s="1487" t="s">
        <v>593</v>
      </c>
      <c r="L56" s="1485" t="s">
        <v>593</v>
      </c>
      <c r="M56" s="1485" t="s">
        <v>593</v>
      </c>
      <c r="N56" s="1041">
        <v>18887.013326426</v>
      </c>
      <c r="O56" s="1485" t="s">
        <v>593</v>
      </c>
      <c r="P56" s="1485" t="s">
        <v>593</v>
      </c>
      <c r="Q56" s="1487" t="s">
        <v>593</v>
      </c>
      <c r="R56" s="1485" t="s">
        <v>593</v>
      </c>
      <c r="S56" s="1485" t="s">
        <v>593</v>
      </c>
      <c r="T56" s="1045">
        <v>18887.013326426</v>
      </c>
      <c r="U56" s="225">
        <v>53</v>
      </c>
      <c r="V56" s="224"/>
      <c r="W56" s="207"/>
      <c r="X56" s="618"/>
    </row>
    <row r="57" spans="1:30" s="206" customFormat="1" ht="11.25" customHeight="1">
      <c r="A57" s="1582"/>
      <c r="B57" s="223"/>
      <c r="C57" s="1588" t="s">
        <v>39</v>
      </c>
      <c r="D57" s="1588"/>
      <c r="E57" s="225">
        <v>54</v>
      </c>
      <c r="F57" s="1485" t="s">
        <v>593</v>
      </c>
      <c r="G57" s="1485" t="s">
        <v>593</v>
      </c>
      <c r="H57" s="1486" t="s">
        <v>593</v>
      </c>
      <c r="I57" s="1485" t="s">
        <v>593</v>
      </c>
      <c r="J57" s="1485" t="s">
        <v>593</v>
      </c>
      <c r="K57" s="1487" t="s">
        <v>593</v>
      </c>
      <c r="L57" s="1485" t="s">
        <v>593</v>
      </c>
      <c r="M57" s="1485" t="s">
        <v>593</v>
      </c>
      <c r="N57" s="1485" t="s">
        <v>593</v>
      </c>
      <c r="O57" s="1485" t="s">
        <v>593</v>
      </c>
      <c r="P57" s="1485" t="s">
        <v>593</v>
      </c>
      <c r="Q57" s="1487" t="s">
        <v>593</v>
      </c>
      <c r="R57" s="1485" t="s">
        <v>593</v>
      </c>
      <c r="S57" s="1485" t="s">
        <v>593</v>
      </c>
      <c r="T57" s="1522"/>
      <c r="U57" s="225">
        <v>54</v>
      </c>
      <c r="V57" s="224"/>
      <c r="W57" s="207"/>
      <c r="X57" s="618"/>
    </row>
    <row r="58" spans="1:30" s="206" customFormat="1" ht="11.25" customHeight="1">
      <c r="A58" s="1582"/>
      <c r="B58" s="223"/>
      <c r="C58" s="1588" t="s">
        <v>38</v>
      </c>
      <c r="D58" s="1588"/>
      <c r="E58" s="225">
        <v>55</v>
      </c>
      <c r="F58" s="1485" t="s">
        <v>593</v>
      </c>
      <c r="G58" s="1485" t="s">
        <v>593</v>
      </c>
      <c r="H58" s="1486" t="s">
        <v>593</v>
      </c>
      <c r="I58" s="1485" t="s">
        <v>593</v>
      </c>
      <c r="J58" s="1485" t="s">
        <v>593</v>
      </c>
      <c r="K58" s="1487" t="s">
        <v>593</v>
      </c>
      <c r="L58" s="1485" t="s">
        <v>593</v>
      </c>
      <c r="M58" s="1485" t="s">
        <v>593</v>
      </c>
      <c r="N58" s="1041">
        <v>6.76777853366338</v>
      </c>
      <c r="O58" s="1485" t="s">
        <v>593</v>
      </c>
      <c r="P58" s="1485" t="s">
        <v>593</v>
      </c>
      <c r="Q58" s="1487" t="s">
        <v>593</v>
      </c>
      <c r="R58" s="1485" t="s">
        <v>593</v>
      </c>
      <c r="S58" s="1485" t="s">
        <v>593</v>
      </c>
      <c r="T58" s="1045">
        <v>6.76777853366338</v>
      </c>
      <c r="U58" s="225">
        <v>55</v>
      </c>
      <c r="V58" s="224"/>
      <c r="W58" s="207"/>
      <c r="X58" s="618"/>
    </row>
    <row r="59" spans="1:30" s="206" customFormat="1" ht="11.25" customHeight="1">
      <c r="A59" s="1582"/>
      <c r="B59" s="223"/>
      <c r="C59" s="1589" t="s">
        <v>208</v>
      </c>
      <c r="D59" s="1589"/>
      <c r="E59" s="221">
        <v>56</v>
      </c>
      <c r="F59" s="1490" t="s">
        <v>593</v>
      </c>
      <c r="G59" s="1490" t="s">
        <v>593</v>
      </c>
      <c r="H59" s="1502" t="s">
        <v>593</v>
      </c>
      <c r="I59" s="1512" t="s">
        <v>593</v>
      </c>
      <c r="J59" s="1490" t="s">
        <v>593</v>
      </c>
      <c r="K59" s="1497" t="s">
        <v>593</v>
      </c>
      <c r="L59" s="1498" t="s">
        <v>593</v>
      </c>
      <c r="M59" s="1490" t="s">
        <v>593</v>
      </c>
      <c r="N59" s="1047">
        <v>19029.13667563293</v>
      </c>
      <c r="O59" s="1490" t="s">
        <v>593</v>
      </c>
      <c r="P59" s="1499" t="s">
        <v>593</v>
      </c>
      <c r="Q59" s="1497" t="s">
        <v>593</v>
      </c>
      <c r="R59" s="1490" t="s">
        <v>593</v>
      </c>
      <c r="S59" s="1490" t="s">
        <v>593</v>
      </c>
      <c r="T59" s="1048">
        <v>19029.13667563293</v>
      </c>
      <c r="U59" s="221">
        <v>56</v>
      </c>
      <c r="V59" s="224"/>
      <c r="W59" s="207"/>
      <c r="X59" s="618"/>
    </row>
    <row r="60" spans="1:30" s="206" customFormat="1" ht="11.25" customHeight="1">
      <c r="A60" s="1583"/>
      <c r="B60" s="222"/>
      <c r="C60" s="1597" t="s">
        <v>230</v>
      </c>
      <c r="D60" s="1597"/>
      <c r="E60" s="221">
        <v>57</v>
      </c>
      <c r="F60" s="1047">
        <v>5.8158400000000006</v>
      </c>
      <c r="G60" s="1490" t="s">
        <v>593</v>
      </c>
      <c r="H60" s="1502" t="s">
        <v>593</v>
      </c>
      <c r="I60" s="1498" t="s">
        <v>593</v>
      </c>
      <c r="J60" s="1490" t="s">
        <v>593</v>
      </c>
      <c r="K60" s="1049">
        <v>10357.384563380281</v>
      </c>
      <c r="L60" s="1046">
        <v>108276.64442196295</v>
      </c>
      <c r="M60" s="1490" t="s">
        <v>593</v>
      </c>
      <c r="N60" s="1047">
        <v>1337.5481548842588</v>
      </c>
      <c r="O60" s="1528">
        <v>335.23431312217213</v>
      </c>
      <c r="P60" s="1499" t="s">
        <v>593</v>
      </c>
      <c r="Q60" s="1508" t="s">
        <v>593</v>
      </c>
      <c r="R60" s="1047">
        <v>12696.639136004242</v>
      </c>
      <c r="S60" s="1490" t="s">
        <v>593</v>
      </c>
      <c r="T60" s="1048">
        <v>133009.26642935391</v>
      </c>
      <c r="U60" s="221">
        <v>57</v>
      </c>
      <c r="V60" s="224"/>
      <c r="W60" s="207"/>
      <c r="X60" s="618"/>
    </row>
    <row r="61" spans="1:30" s="210" customFormat="1" ht="11.25" customHeight="1">
      <c r="A61" s="99" t="s">
        <v>168</v>
      </c>
      <c r="B61" s="219"/>
      <c r="C61" s="218"/>
      <c r="D61" s="218"/>
      <c r="E61" s="217"/>
      <c r="F61" s="216"/>
      <c r="G61" s="216"/>
      <c r="H61" s="214"/>
      <c r="I61" s="216"/>
      <c r="J61" s="216"/>
      <c r="K61" s="216"/>
      <c r="L61" s="214"/>
      <c r="M61" s="214"/>
      <c r="N61" s="214"/>
      <c r="O61" s="214"/>
      <c r="P61" s="215"/>
      <c r="Q61" s="214"/>
      <c r="R61" s="214"/>
      <c r="S61" s="214"/>
      <c r="T61" s="213"/>
      <c r="U61" s="212"/>
      <c r="V61" s="217"/>
      <c r="W61" s="211"/>
      <c r="X61" s="619"/>
    </row>
    <row r="62" spans="1:30" s="206" customFormat="1" ht="11.25" customHeight="1">
      <c r="A62" s="637" t="s">
        <v>542</v>
      </c>
      <c r="B62" s="636"/>
      <c r="C62" s="636"/>
      <c r="D62" s="636"/>
      <c r="E62" s="636"/>
      <c r="F62" s="636"/>
      <c r="G62" s="636"/>
      <c r="H62" s="636"/>
      <c r="I62" s="955"/>
      <c r="J62" s="636"/>
      <c r="K62" s="636"/>
      <c r="L62" s="636"/>
      <c r="M62" s="636"/>
      <c r="N62" s="636"/>
      <c r="O62" s="636"/>
      <c r="P62" s="636"/>
      <c r="Q62" s="636"/>
      <c r="R62" s="629"/>
      <c r="S62" s="209"/>
      <c r="T62" s="209"/>
      <c r="U62" s="209"/>
      <c r="V62" s="614"/>
      <c r="W62" s="207"/>
      <c r="X62" s="616"/>
    </row>
    <row r="63" spans="1:30" s="206" customFormat="1" ht="11.25" customHeight="1">
      <c r="A63" s="637" t="s">
        <v>534</v>
      </c>
      <c r="B63" s="636"/>
      <c r="C63" s="636"/>
      <c r="D63" s="636"/>
      <c r="E63" s="636"/>
      <c r="F63" s="636"/>
      <c r="G63" s="636"/>
      <c r="H63" s="636"/>
      <c r="I63" s="636"/>
      <c r="J63" s="636"/>
      <c r="K63" s="636"/>
      <c r="L63" s="636"/>
      <c r="M63" s="636"/>
      <c r="N63" s="636"/>
      <c r="O63" s="636"/>
      <c r="P63" s="636"/>
      <c r="Q63" s="636"/>
      <c r="R63" s="208"/>
      <c r="S63" s="207"/>
      <c r="T63" s="207"/>
      <c r="U63" s="207"/>
      <c r="V63" s="615"/>
      <c r="W63" s="207"/>
      <c r="X63" s="616"/>
    </row>
    <row r="64" spans="1:30" s="206" customFormat="1" ht="11.25" customHeight="1">
      <c r="A64" s="637" t="s">
        <v>535</v>
      </c>
      <c r="B64" s="636"/>
      <c r="C64" s="636"/>
      <c r="D64" s="636"/>
      <c r="E64" s="636"/>
      <c r="F64" s="636"/>
      <c r="G64" s="636"/>
      <c r="H64" s="636"/>
      <c r="I64" s="636"/>
      <c r="J64" s="636"/>
      <c r="K64" s="636"/>
      <c r="L64" s="636"/>
      <c r="M64" s="636"/>
      <c r="N64" s="900"/>
      <c r="O64" s="636"/>
      <c r="P64" s="636"/>
      <c r="Q64" s="636"/>
      <c r="R64" s="629"/>
      <c r="S64" s="207"/>
      <c r="T64" s="207"/>
      <c r="U64" s="207"/>
      <c r="V64" s="615"/>
      <c r="W64" s="207"/>
      <c r="X64" s="616"/>
    </row>
    <row r="65" spans="1:24" s="206" customFormat="1" ht="11.25" customHeight="1">
      <c r="A65" s="637" t="s">
        <v>589</v>
      </c>
      <c r="B65" s="636"/>
      <c r="C65" s="636"/>
      <c r="D65" s="636"/>
      <c r="E65" s="636"/>
      <c r="F65" s="636"/>
      <c r="G65" s="636"/>
      <c r="H65" s="636"/>
      <c r="I65" s="636"/>
      <c r="J65" s="636"/>
      <c r="K65" s="636"/>
      <c r="L65" s="636"/>
      <c r="M65" s="636"/>
      <c r="N65" s="636"/>
      <c r="O65" s="636"/>
      <c r="P65" s="636"/>
      <c r="Q65" s="636"/>
      <c r="R65" s="629"/>
      <c r="T65" s="207"/>
      <c r="U65" s="207"/>
      <c r="V65" s="615"/>
      <c r="W65" s="207"/>
      <c r="X65" s="616"/>
    </row>
    <row r="66" spans="1:24" s="206" customFormat="1" ht="11.25" customHeight="1">
      <c r="A66" s="637" t="s">
        <v>536</v>
      </c>
      <c r="B66" s="636"/>
      <c r="C66" s="636"/>
      <c r="D66" s="636"/>
      <c r="E66" s="636"/>
      <c r="F66" s="636"/>
      <c r="G66" s="636"/>
      <c r="H66" s="636"/>
      <c r="I66" s="636"/>
      <c r="J66" s="636"/>
      <c r="K66" s="636"/>
      <c r="L66" s="636"/>
      <c r="M66" s="636"/>
      <c r="N66" s="636"/>
      <c r="O66" s="636"/>
      <c r="P66" s="636"/>
      <c r="Q66" s="636"/>
      <c r="R66" s="629"/>
      <c r="S66" s="207"/>
      <c r="T66" s="207"/>
      <c r="U66" s="207"/>
      <c r="V66" s="615"/>
      <c r="W66" s="207"/>
      <c r="X66" s="616"/>
    </row>
    <row r="68" spans="1:24">
      <c r="F68" s="1364"/>
      <c r="G68" s="205"/>
      <c r="H68" s="205"/>
      <c r="I68" s="205"/>
      <c r="J68" s="205"/>
      <c r="K68" s="205"/>
      <c r="L68" s="205"/>
      <c r="M68" s="205"/>
      <c r="N68" s="205"/>
      <c r="O68" s="205"/>
      <c r="P68" s="1364"/>
      <c r="Q68" s="205"/>
      <c r="R68" s="205"/>
      <c r="S68" s="205"/>
      <c r="T68" s="1363"/>
    </row>
    <row r="69" spans="1:24">
      <c r="F69" s="205"/>
      <c r="G69" s="205"/>
      <c r="H69" s="205"/>
      <c r="I69" s="205"/>
      <c r="J69" s="205"/>
      <c r="K69" s="205"/>
      <c r="L69" s="205"/>
      <c r="M69" s="205"/>
      <c r="N69" s="205"/>
      <c r="O69" s="205"/>
      <c r="P69" s="205"/>
      <c r="Q69" s="205"/>
      <c r="R69" s="205"/>
      <c r="S69" s="205"/>
      <c r="T69" s="205"/>
    </row>
    <row r="70" spans="1:24">
      <c r="F70" s="1364"/>
      <c r="G70" s="205"/>
      <c r="H70" s="205"/>
      <c r="I70" s="205"/>
      <c r="J70" s="205"/>
      <c r="K70" s="205"/>
      <c r="L70" s="205"/>
      <c r="M70" s="205"/>
      <c r="N70" s="1364"/>
      <c r="O70" s="205"/>
      <c r="P70" s="205"/>
      <c r="Q70" s="205"/>
      <c r="R70" s="205"/>
      <c r="S70" s="205"/>
      <c r="T70" s="1363"/>
    </row>
    <row r="71" spans="1:24">
      <c r="F71" s="729"/>
      <c r="G71" s="729"/>
      <c r="H71" s="729"/>
      <c r="I71" s="729"/>
      <c r="J71" s="729"/>
      <c r="K71" s="729"/>
      <c r="L71" s="729"/>
      <c r="M71" s="729"/>
      <c r="N71" s="729"/>
      <c r="O71" s="729"/>
      <c r="P71" s="729"/>
      <c r="Q71" s="729"/>
      <c r="R71" s="729"/>
      <c r="S71" s="729"/>
      <c r="T71" s="729"/>
    </row>
    <row r="72" spans="1:24">
      <c r="F72" s="729"/>
      <c r="G72" s="729"/>
      <c r="H72" s="729"/>
      <c r="I72" s="729"/>
      <c r="J72" s="729"/>
      <c r="K72" s="729"/>
      <c r="L72" s="729"/>
      <c r="M72" s="729"/>
      <c r="N72" s="729"/>
      <c r="O72" s="729"/>
      <c r="P72" s="729"/>
      <c r="Q72" s="729"/>
      <c r="R72" s="729"/>
      <c r="S72" s="729"/>
      <c r="T72" s="729"/>
    </row>
  </sheetData>
  <mergeCells count="66">
    <mergeCell ref="C59:D59"/>
    <mergeCell ref="A41:A60"/>
    <mergeCell ref="C41:D41"/>
    <mergeCell ref="C42:D42"/>
    <mergeCell ref="C43:D43"/>
    <mergeCell ref="C44:D44"/>
    <mergeCell ref="C56:D56"/>
    <mergeCell ref="C45:D45"/>
    <mergeCell ref="C51:D51"/>
    <mergeCell ref="C52:D52"/>
    <mergeCell ref="C60:D60"/>
    <mergeCell ref="C53:D53"/>
    <mergeCell ref="C54:D54"/>
    <mergeCell ref="C57:D57"/>
    <mergeCell ref="C58:D58"/>
    <mergeCell ref="C46:D46"/>
    <mergeCell ref="C55:D55"/>
    <mergeCell ref="C29:D29"/>
    <mergeCell ref="B37:B40"/>
    <mergeCell ref="C37:D37"/>
    <mergeCell ref="C38:D38"/>
    <mergeCell ref="C39:D39"/>
    <mergeCell ref="C40:D40"/>
    <mergeCell ref="C50:D50"/>
    <mergeCell ref="C31:D31"/>
    <mergeCell ref="B32:B36"/>
    <mergeCell ref="C32:D32"/>
    <mergeCell ref="C33:D33"/>
    <mergeCell ref="C34:D34"/>
    <mergeCell ref="C35:D35"/>
    <mergeCell ref="C48:D48"/>
    <mergeCell ref="C36:D36"/>
    <mergeCell ref="C49:D49"/>
    <mergeCell ref="B22:B31"/>
    <mergeCell ref="C22:D22"/>
    <mergeCell ref="C23:D23"/>
    <mergeCell ref="C30:D30"/>
    <mergeCell ref="C27:D27"/>
    <mergeCell ref="C28:D28"/>
    <mergeCell ref="C47:D47"/>
    <mergeCell ref="C26:D26"/>
    <mergeCell ref="A3:D3"/>
    <mergeCell ref="C7:D7"/>
    <mergeCell ref="B4:B11"/>
    <mergeCell ref="C4:D4"/>
    <mergeCell ref="C5:D5"/>
    <mergeCell ref="C6:D6"/>
    <mergeCell ref="C8:D8"/>
    <mergeCell ref="C10:D10"/>
    <mergeCell ref="C11:D11"/>
    <mergeCell ref="A2:D2"/>
    <mergeCell ref="A12:A36"/>
    <mergeCell ref="B12:B21"/>
    <mergeCell ref="C12:D12"/>
    <mergeCell ref="C13:D13"/>
    <mergeCell ref="A4:A11"/>
    <mergeCell ref="C14:D14"/>
    <mergeCell ref="C15:D15"/>
    <mergeCell ref="C21:D21"/>
    <mergeCell ref="C24:D24"/>
    <mergeCell ref="C25:D25"/>
    <mergeCell ref="C16:D16"/>
    <mergeCell ref="C17:D17"/>
    <mergeCell ref="C18:D18"/>
    <mergeCell ref="C19:D19"/>
    <mergeCell ref="C20:D20"/>
  </mergeCells>
  <conditionalFormatting sqref="AE39:AY55 A1:AY1 A65:R65 T65:AY65 A66:AY197 A61:AY64 A2 E2:AY2 A3:AY10 A42:M53 O42:T53 A12:M20 O12:T20 A21:T41 V39:AC55 A11:T11 V11:AY38 A54:T60 V56:AY60">
    <cfRule type="cellIs" dxfId="422" priority="6" stopIfTrue="1" operator="equal">
      <formula>0</formula>
    </cfRule>
  </conditionalFormatting>
  <conditionalFormatting sqref="N42:N53">
    <cfRule type="cellIs" dxfId="421" priority="3" stopIfTrue="1" operator="equal">
      <formula>0</formula>
    </cfRule>
  </conditionalFormatting>
  <conditionalFormatting sqref="N12:N20">
    <cfRule type="cellIs" dxfId="420" priority="2" stopIfTrue="1" operator="equal">
      <formula>0</formula>
    </cfRule>
  </conditionalFormatting>
  <conditionalFormatting sqref="U11:U60">
    <cfRule type="cellIs" dxfId="419" priority="1" stopIfTrue="1" operator="equal">
      <formula>0</formula>
    </cfRule>
  </conditionalFormatting>
  <pageMargins left="0.78740157480314965" right="0.78740157480314965" top="0.78740157480314965" bottom="0.78740157480314965" header="0.51181102362204722" footer="0.51181102362204722"/>
  <pageSetup paperSize="9" scale="60" orientation="landscape" r:id="rId1"/>
  <headerFooter alignWithMargins="0">
    <oddHeader>&amp;LEE-1. Bilanztabelle Erneuerbare Energien 2019</oddHeader>
    <oddFooter>&amp;L&amp;"Arial,Standard"&amp;10Stand: 14.01.2022&amp;C&amp;"Arial,Standard"&amp;10Bayerisches Landesamt für Statistik - Energiebilanz 2019&amp;R&amp;"Arial,Standard"&amp;10&amp;P von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EDF082"/>
  </sheetPr>
  <dimension ref="A1:T30"/>
  <sheetViews>
    <sheetView view="pageBreakPreview" zoomScaleNormal="100" zoomScaleSheetLayoutView="100" workbookViewId="0"/>
  </sheetViews>
  <sheetFormatPr baseColWidth="10" defaultColWidth="11.42578125" defaultRowHeight="15.75" customHeight="1"/>
  <cols>
    <col min="1" max="1" width="34.28515625" style="204" customWidth="1"/>
    <col min="2" max="4" width="30" style="204" customWidth="1"/>
    <col min="5" max="5" width="4.28515625" style="204" customWidth="1"/>
    <col min="6" max="16384" width="11.42578125" style="204"/>
  </cols>
  <sheetData>
    <row r="1" spans="1:4" ht="15.75" customHeight="1">
      <c r="A1" s="520" t="s">
        <v>865</v>
      </c>
      <c r="B1" s="524"/>
      <c r="C1" s="521"/>
      <c r="D1" s="521"/>
    </row>
    <row r="2" spans="1:4" ht="15.75" customHeight="1">
      <c r="A2" s="29"/>
      <c r="B2" s="29"/>
      <c r="C2" s="29"/>
      <c r="D2" s="29"/>
    </row>
    <row r="3" spans="1:4" ht="31.5" customHeight="1">
      <c r="A3" s="578"/>
      <c r="B3" s="283" t="s">
        <v>9</v>
      </c>
      <c r="C3" s="282" t="s">
        <v>244</v>
      </c>
      <c r="D3" s="281" t="s">
        <v>245</v>
      </c>
    </row>
    <row r="4" spans="1:4" ht="15.75" customHeight="1">
      <c r="A4" s="579"/>
      <c r="B4" s="286" t="s">
        <v>17</v>
      </c>
      <c r="C4" s="287" t="s">
        <v>5</v>
      </c>
      <c r="D4" s="14"/>
    </row>
    <row r="5" spans="1:4" ht="15.75" customHeight="1">
      <c r="A5" s="57" t="s">
        <v>28</v>
      </c>
      <c r="B5" s="1100">
        <v>3693.0700133604018</v>
      </c>
      <c r="C5" s="901">
        <v>0.98289578055489069</v>
      </c>
      <c r="D5" s="901">
        <v>0.20597419728336205</v>
      </c>
    </row>
    <row r="6" spans="1:4" ht="15.75" customHeight="1">
      <c r="A6" s="57" t="s">
        <v>241</v>
      </c>
      <c r="B6" s="1100">
        <v>50.857857142857142</v>
      </c>
      <c r="C6" s="901">
        <v>1.3535614817194487E-2</v>
      </c>
      <c r="D6" s="901">
        <v>2.8365035763348845E-3</v>
      </c>
    </row>
    <row r="7" spans="1:4" ht="15.75" customHeight="1">
      <c r="A7" s="57" t="s">
        <v>22</v>
      </c>
      <c r="B7" s="1100">
        <v>42931.005510571209</v>
      </c>
      <c r="C7" s="901">
        <v>11.425915029681102</v>
      </c>
      <c r="D7" s="901">
        <v>2.3943979850415449</v>
      </c>
    </row>
    <row r="8" spans="1:4" ht="15.75" customHeight="1">
      <c r="A8" s="57" t="s">
        <v>85</v>
      </c>
      <c r="B8" s="1100">
        <v>17981.040660348521</v>
      </c>
      <c r="C8" s="901">
        <v>4.7855818955787974</v>
      </c>
      <c r="D8" s="901">
        <v>1.0028595187570706</v>
      </c>
    </row>
    <row r="9" spans="1:4" ht="15.75" customHeight="1">
      <c r="A9" s="57" t="s">
        <v>84</v>
      </c>
      <c r="B9" s="1100">
        <v>43429.2768</v>
      </c>
      <c r="C9" s="901">
        <v>11.558527936065071</v>
      </c>
      <c r="D9" s="901">
        <v>2.4221881510817642</v>
      </c>
    </row>
    <row r="10" spans="1:4" ht="15.75" customHeight="1">
      <c r="A10" s="57" t="s">
        <v>242</v>
      </c>
      <c r="B10" s="1100">
        <v>10357.508563380281</v>
      </c>
      <c r="C10" s="901">
        <v>2.756609386547836</v>
      </c>
      <c r="D10" s="901">
        <v>0.57767101746782079</v>
      </c>
    </row>
    <row r="11" spans="1:4" ht="15.75" customHeight="1">
      <c r="A11" s="57" t="s">
        <v>239</v>
      </c>
      <c r="B11" s="1100">
        <v>143235.79947999999</v>
      </c>
      <c r="C11" s="901">
        <v>38.121633877499761</v>
      </c>
      <c r="D11" s="901">
        <v>7.9887136483741656</v>
      </c>
    </row>
    <row r="12" spans="1:4" ht="15.75" customHeight="1">
      <c r="A12" s="57" t="s">
        <v>25</v>
      </c>
      <c r="B12" s="1100">
        <v>14131.2595</v>
      </c>
      <c r="C12" s="901">
        <v>3.7609780714224308</v>
      </c>
      <c r="D12" s="901">
        <v>0.78814504506696315</v>
      </c>
    </row>
    <row r="13" spans="1:4" ht="15.75" customHeight="1">
      <c r="A13" s="57" t="s">
        <v>26</v>
      </c>
      <c r="B13" s="1100">
        <v>20371.707720694561</v>
      </c>
      <c r="C13" s="901">
        <v>5.4218483508111408</v>
      </c>
      <c r="D13" s="901">
        <v>1.1361945833361715</v>
      </c>
    </row>
    <row r="14" spans="1:4" ht="15.75" customHeight="1">
      <c r="A14" s="57" t="s">
        <v>237</v>
      </c>
      <c r="B14" s="1100">
        <v>1946.2032000000004</v>
      </c>
      <c r="C14" s="901">
        <v>0.51797418041414955</v>
      </c>
      <c r="D14" s="901">
        <v>0.10854590907296467</v>
      </c>
    </row>
    <row r="15" spans="1:4" ht="15.75" customHeight="1">
      <c r="A15" s="57" t="s">
        <v>240</v>
      </c>
      <c r="B15" s="1100">
        <v>58576.819786227497</v>
      </c>
      <c r="C15" s="901">
        <v>15.589985783621421</v>
      </c>
      <c r="D15" s="901">
        <v>3.267014541081469</v>
      </c>
    </row>
    <row r="16" spans="1:4" ht="15.75" customHeight="1">
      <c r="A16" s="57" t="s">
        <v>238</v>
      </c>
      <c r="B16" s="1100">
        <v>2044.38</v>
      </c>
      <c r="C16" s="901">
        <v>0.54410354219697044</v>
      </c>
      <c r="D16" s="901">
        <v>0.11402153978093731</v>
      </c>
    </row>
    <row r="17" spans="1:20" ht="15.75" customHeight="1">
      <c r="A17" s="57" t="s">
        <v>236</v>
      </c>
      <c r="B17" s="1100">
        <v>16984.702736004241</v>
      </c>
      <c r="C17" s="901">
        <v>4.5204105507892276</v>
      </c>
      <c r="D17" s="901">
        <v>0.94729060090624151</v>
      </c>
    </row>
    <row r="18" spans="1:20" ht="15.75" customHeight="1">
      <c r="A18" s="57" t="s">
        <v>235</v>
      </c>
      <c r="B18" s="1100">
        <v>0</v>
      </c>
      <c r="C18" s="901">
        <v>0</v>
      </c>
      <c r="D18" s="901">
        <v>0</v>
      </c>
    </row>
    <row r="19" spans="1:20" ht="15.75" customHeight="1">
      <c r="A19" s="104" t="s">
        <v>0</v>
      </c>
      <c r="B19" s="1118">
        <v>375733.63182772958</v>
      </c>
      <c r="C19" s="902">
        <v>100</v>
      </c>
      <c r="D19" s="902">
        <v>20.955853240826812</v>
      </c>
    </row>
    <row r="23" spans="1:20" ht="15.75" customHeight="1">
      <c r="C23" s="65"/>
      <c r="D23" s="65"/>
      <c r="P23" s="248"/>
      <c r="Q23" s="248"/>
      <c r="R23" s="248"/>
      <c r="S23" s="248"/>
      <c r="T23" s="248"/>
    </row>
    <row r="25" spans="1:20" ht="15.75" customHeight="1">
      <c r="B25" s="264"/>
    </row>
    <row r="30" spans="1:20" ht="15.75" customHeight="1">
      <c r="B30" s="264"/>
    </row>
  </sheetData>
  <conditionalFormatting sqref="A1:GR1000">
    <cfRule type="cellIs" dxfId="41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
Bayerisches Landesamt für Statistik - Energiebilanz 2019&amp;R&amp;"Arial,Standard"&amp;10&amp;P von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rgb="FFEDF082"/>
  </sheetPr>
  <dimension ref="A1:R40"/>
  <sheetViews>
    <sheetView view="pageBreakPreview" zoomScaleNormal="100" zoomScaleSheetLayoutView="100" workbookViewId="0"/>
  </sheetViews>
  <sheetFormatPr baseColWidth="10" defaultColWidth="11.42578125" defaultRowHeight="15.75" customHeight="1"/>
  <cols>
    <col min="1" max="1" width="7.140625" style="204" customWidth="1"/>
    <col min="2" max="8" width="17.140625" style="204" customWidth="1"/>
    <col min="9" max="9" width="1.42578125" style="204" customWidth="1"/>
    <col min="10" max="16384" width="11.42578125" style="204"/>
  </cols>
  <sheetData>
    <row r="1" spans="1:9" ht="15.75" customHeight="1">
      <c r="A1" s="520" t="s">
        <v>864</v>
      </c>
      <c r="B1" s="524"/>
      <c r="C1" s="521"/>
      <c r="D1" s="521"/>
    </row>
    <row r="2" spans="1:9" ht="15.75" customHeight="1">
      <c r="A2" s="29"/>
      <c r="B2" s="29"/>
      <c r="C2" s="29"/>
      <c r="D2" s="29"/>
      <c r="I2" s="267"/>
    </row>
    <row r="3" spans="1:9" ht="15.75" customHeight="1">
      <c r="A3" s="353"/>
      <c r="B3" s="275"/>
      <c r="C3" s="1598" t="s">
        <v>11</v>
      </c>
      <c r="D3" s="1599"/>
      <c r="E3" s="1599"/>
      <c r="F3" s="1599"/>
      <c r="G3" s="1599"/>
      <c r="H3" s="1599"/>
      <c r="I3" s="267"/>
    </row>
    <row r="4" spans="1:9" ht="31.5" customHeight="1">
      <c r="A4" s="354"/>
      <c r="B4" s="274"/>
      <c r="C4" s="564" t="s">
        <v>252</v>
      </c>
      <c r="D4" s="564" t="s">
        <v>22</v>
      </c>
      <c r="E4" s="564" t="s">
        <v>85</v>
      </c>
      <c r="F4" s="564" t="s">
        <v>253</v>
      </c>
      <c r="G4" s="564" t="s">
        <v>27</v>
      </c>
      <c r="H4" s="562" t="s">
        <v>19</v>
      </c>
      <c r="I4" s="267"/>
    </row>
    <row r="5" spans="1:9" ht="15.75" customHeight="1">
      <c r="A5" s="355"/>
      <c r="B5" s="328" t="s">
        <v>17</v>
      </c>
      <c r="C5" s="284"/>
      <c r="D5" s="284"/>
      <c r="E5" s="284"/>
      <c r="F5" s="284"/>
      <c r="G5" s="284"/>
      <c r="H5" s="284"/>
      <c r="I5" s="267"/>
    </row>
    <row r="6" spans="1:9" ht="15.75" customHeight="1">
      <c r="A6" s="276">
        <v>1990</v>
      </c>
      <c r="B6" s="318">
        <v>61349.83756896769</v>
      </c>
      <c r="C6" s="312">
        <v>2539</v>
      </c>
      <c r="D6" s="312">
        <v>38707.199999999997</v>
      </c>
      <c r="E6" s="1127" t="s">
        <v>32</v>
      </c>
      <c r="F6" s="313" t="s">
        <v>32</v>
      </c>
      <c r="G6" s="312">
        <v>20103.637568967693</v>
      </c>
      <c r="H6" s="1127" t="s">
        <v>32</v>
      </c>
      <c r="I6" s="267"/>
    </row>
    <row r="7" spans="1:9" ht="15.75" customHeight="1">
      <c r="A7" s="276">
        <f>A6+1</f>
        <v>1991</v>
      </c>
      <c r="B7" s="744">
        <v>56973.768952192244</v>
      </c>
      <c r="C7" s="763">
        <v>2793</v>
      </c>
      <c r="D7" s="763">
        <v>35349.360613810743</v>
      </c>
      <c r="E7" s="766" t="s">
        <v>32</v>
      </c>
      <c r="F7" s="766" t="s">
        <v>32</v>
      </c>
      <c r="G7" s="763">
        <v>18831.408338381498</v>
      </c>
      <c r="H7" s="766" t="s">
        <v>32</v>
      </c>
      <c r="I7" s="267"/>
    </row>
    <row r="8" spans="1:9" ht="15.75" customHeight="1">
      <c r="A8" s="276">
        <f t="shared" ref="A8:A32" si="0">A7+1</f>
        <v>1992</v>
      </c>
      <c r="B8" s="744">
        <v>63259.381275137799</v>
      </c>
      <c r="C8" s="763">
        <v>2888</v>
      </c>
      <c r="D8" s="763">
        <v>41464.800000000003</v>
      </c>
      <c r="E8" s="766" t="s">
        <v>32</v>
      </c>
      <c r="F8" s="766" t="s">
        <v>32</v>
      </c>
      <c r="G8" s="763">
        <v>18906.581275137793</v>
      </c>
      <c r="H8" s="766" t="s">
        <v>32</v>
      </c>
      <c r="I8" s="267"/>
    </row>
    <row r="9" spans="1:9" ht="15.75" customHeight="1">
      <c r="A9" s="276">
        <f t="shared" si="0"/>
        <v>1993</v>
      </c>
      <c r="B9" s="744">
        <v>65039.920137167799</v>
      </c>
      <c r="C9" s="763">
        <v>2831</v>
      </c>
      <c r="D9" s="763">
        <v>43596</v>
      </c>
      <c r="E9" s="766" t="s">
        <v>32</v>
      </c>
      <c r="F9" s="766" t="s">
        <v>32</v>
      </c>
      <c r="G9" s="763">
        <v>18612.920137167795</v>
      </c>
      <c r="H9" s="766" t="s">
        <v>32</v>
      </c>
      <c r="I9" s="267"/>
    </row>
    <row r="10" spans="1:9" ht="15.75" customHeight="1">
      <c r="A10" s="276">
        <f t="shared" si="0"/>
        <v>1994</v>
      </c>
      <c r="B10" s="744">
        <v>68275.399999999994</v>
      </c>
      <c r="C10" s="763">
        <v>2673</v>
      </c>
      <c r="D10" s="763">
        <v>44114.400000000001</v>
      </c>
      <c r="E10" s="766" t="s">
        <v>32</v>
      </c>
      <c r="F10" s="766" t="s">
        <v>32</v>
      </c>
      <c r="G10" s="763">
        <v>21488</v>
      </c>
      <c r="H10" s="766" t="s">
        <v>32</v>
      </c>
    </row>
    <row r="11" spans="1:9" ht="15.75" customHeight="1">
      <c r="A11" s="276">
        <f t="shared" si="0"/>
        <v>1995</v>
      </c>
      <c r="B11" s="744">
        <v>108068.6</v>
      </c>
      <c r="C11" s="763">
        <v>3125</v>
      </c>
      <c r="D11" s="763">
        <v>47205</v>
      </c>
      <c r="E11" s="766" t="s">
        <v>32</v>
      </c>
      <c r="F11" s="766" t="s">
        <v>32</v>
      </c>
      <c r="G11" s="763">
        <v>55027.6</v>
      </c>
      <c r="H11" s="763">
        <v>2711</v>
      </c>
    </row>
    <row r="12" spans="1:9" ht="15.75" customHeight="1">
      <c r="A12" s="276">
        <f t="shared" si="0"/>
        <v>1996</v>
      </c>
      <c r="B12" s="744">
        <v>105929.4</v>
      </c>
      <c r="C12" s="763">
        <v>3487</v>
      </c>
      <c r="D12" s="763">
        <v>42858</v>
      </c>
      <c r="E12" s="766" t="s">
        <v>32</v>
      </c>
      <c r="F12" s="766" t="s">
        <v>32</v>
      </c>
      <c r="G12" s="763">
        <v>56243.4</v>
      </c>
      <c r="H12" s="763">
        <v>3341</v>
      </c>
    </row>
    <row r="13" spans="1:9" ht="15.75" customHeight="1">
      <c r="A13" s="276">
        <f t="shared" si="0"/>
        <v>1997</v>
      </c>
      <c r="B13" s="744">
        <v>106513.57587164649</v>
      </c>
      <c r="C13" s="763">
        <v>3646</v>
      </c>
      <c r="D13" s="763">
        <v>41903</v>
      </c>
      <c r="E13" s="766" t="s">
        <v>32</v>
      </c>
      <c r="F13" s="766" t="s">
        <v>32</v>
      </c>
      <c r="G13" s="763">
        <v>56762.8</v>
      </c>
      <c r="H13" s="763">
        <v>4201.7758716464878</v>
      </c>
    </row>
    <row r="14" spans="1:9" ht="15.75" customHeight="1">
      <c r="A14" s="276">
        <f t="shared" si="0"/>
        <v>1998</v>
      </c>
      <c r="B14" s="744">
        <v>110107.0111737917</v>
      </c>
      <c r="C14" s="763">
        <v>3089.8293737917193</v>
      </c>
      <c r="D14" s="763">
        <v>44372.354399999997</v>
      </c>
      <c r="E14" s="763">
        <v>270</v>
      </c>
      <c r="F14" s="763">
        <v>586.4</v>
      </c>
      <c r="G14" s="763">
        <v>60628.427399999993</v>
      </c>
      <c r="H14" s="763">
        <v>1160</v>
      </c>
    </row>
    <row r="15" spans="1:9" ht="15.75" customHeight="1">
      <c r="A15" s="276">
        <f t="shared" si="0"/>
        <v>1999</v>
      </c>
      <c r="B15" s="744">
        <v>120086.7315351828</v>
      </c>
      <c r="C15" s="763">
        <v>2573.8098499933189</v>
      </c>
      <c r="D15" s="763">
        <v>49907.568960000004</v>
      </c>
      <c r="E15" s="763">
        <v>330</v>
      </c>
      <c r="F15" s="763">
        <v>1001.4</v>
      </c>
      <c r="G15" s="763">
        <v>65023.952725189483</v>
      </c>
      <c r="H15" s="763">
        <v>1250</v>
      </c>
    </row>
    <row r="16" spans="1:9" ht="15.75" customHeight="1">
      <c r="A16" s="276">
        <f t="shared" si="0"/>
        <v>2000</v>
      </c>
      <c r="B16" s="744">
        <v>129444.86387730992</v>
      </c>
      <c r="C16" s="763">
        <v>2874.7473333099119</v>
      </c>
      <c r="D16" s="763">
        <v>50917.811040000001</v>
      </c>
      <c r="E16" s="763">
        <v>412</v>
      </c>
      <c r="F16" s="763">
        <v>1255.3</v>
      </c>
      <c r="G16" s="763">
        <v>72658.005504000001</v>
      </c>
      <c r="H16" s="763">
        <v>1327</v>
      </c>
    </row>
    <row r="17" spans="1:18" ht="15.75" customHeight="1">
      <c r="A17" s="276">
        <f t="shared" si="0"/>
        <v>2001</v>
      </c>
      <c r="B17" s="744">
        <v>133220.66827140778</v>
      </c>
      <c r="C17" s="763">
        <v>2882.0965034077785</v>
      </c>
      <c r="D17" s="763">
        <v>51034.463567999999</v>
      </c>
      <c r="E17" s="763">
        <v>485</v>
      </c>
      <c r="F17" s="763">
        <v>1387</v>
      </c>
      <c r="G17" s="763">
        <v>75694.108200000002</v>
      </c>
      <c r="H17" s="763">
        <v>1738</v>
      </c>
    </row>
    <row r="18" spans="1:18" ht="15.75" customHeight="1">
      <c r="A18" s="276">
        <f t="shared" si="0"/>
        <v>2002</v>
      </c>
      <c r="B18" s="744">
        <v>145946.97346059722</v>
      </c>
      <c r="C18" s="763">
        <v>2854.9669805972399</v>
      </c>
      <c r="D18" s="763">
        <v>57166.728480000005</v>
      </c>
      <c r="E18" s="763">
        <v>473.2704</v>
      </c>
      <c r="F18" s="763">
        <v>2942.9304000000002</v>
      </c>
      <c r="G18" s="763">
        <v>80744.077200000014</v>
      </c>
      <c r="H18" s="763">
        <v>1765</v>
      </c>
    </row>
    <row r="19" spans="1:18" ht="15.75" customHeight="1">
      <c r="A19" s="276">
        <f t="shared" si="0"/>
        <v>2003</v>
      </c>
      <c r="B19" s="744">
        <v>138729.98598372898</v>
      </c>
      <c r="C19" s="763">
        <v>2946.6937037289836</v>
      </c>
      <c r="D19" s="763">
        <v>43074.449280000001</v>
      </c>
      <c r="E19" s="763">
        <v>606.64320000000009</v>
      </c>
      <c r="F19" s="763">
        <v>2988.0502000000001</v>
      </c>
      <c r="G19" s="763">
        <v>87256.88960000001</v>
      </c>
      <c r="H19" s="763">
        <v>1857.2599999999998</v>
      </c>
    </row>
    <row r="20" spans="1:18" ht="15.75" customHeight="1">
      <c r="A20" s="276">
        <f t="shared" si="0"/>
        <v>2004</v>
      </c>
      <c r="B20" s="744">
        <v>145225.39265864188</v>
      </c>
      <c r="C20" s="763">
        <v>3955.813860238939</v>
      </c>
      <c r="D20" s="763">
        <v>44981.950398402958</v>
      </c>
      <c r="E20" s="763">
        <v>835.47360000000003</v>
      </c>
      <c r="F20" s="763">
        <v>3652.0475999999999</v>
      </c>
      <c r="G20" s="763">
        <v>89192.695600000006</v>
      </c>
      <c r="H20" s="763">
        <v>2607.4115999999995</v>
      </c>
    </row>
    <row r="21" spans="1:18" ht="15.75" customHeight="1">
      <c r="A21" s="276">
        <f t="shared" si="0"/>
        <v>2005</v>
      </c>
      <c r="B21" s="744">
        <v>161614.06838860031</v>
      </c>
      <c r="C21" s="763">
        <v>3867.0902104394245</v>
      </c>
      <c r="D21" s="763">
        <v>42404.592060000003</v>
      </c>
      <c r="E21" s="763">
        <v>861.61402799999996</v>
      </c>
      <c r="F21" s="763">
        <v>5311.5710145062385</v>
      </c>
      <c r="G21" s="763">
        <v>107193.00130394782</v>
      </c>
      <c r="H21" s="763">
        <v>1976.1997717068264</v>
      </c>
    </row>
    <row r="22" spans="1:18" ht="15.75" customHeight="1">
      <c r="A22" s="276">
        <f t="shared" si="0"/>
        <v>2006</v>
      </c>
      <c r="B22" s="744">
        <v>190028.55811960035</v>
      </c>
      <c r="C22" s="763">
        <v>3946.634864990197</v>
      </c>
      <c r="D22" s="763">
        <v>43310.656259999996</v>
      </c>
      <c r="E22" s="763">
        <v>1273.340772</v>
      </c>
      <c r="F22" s="763">
        <v>7837.5015428621382</v>
      </c>
      <c r="G22" s="763">
        <v>131463.75244851352</v>
      </c>
      <c r="H22" s="763">
        <v>2196.6722312344723</v>
      </c>
    </row>
    <row r="23" spans="1:18" ht="15.75" customHeight="1">
      <c r="A23" s="276">
        <f t="shared" si="0"/>
        <v>2007</v>
      </c>
      <c r="B23" s="744">
        <v>206331.15480136059</v>
      </c>
      <c r="C23" s="763">
        <v>3997.245735704817</v>
      </c>
      <c r="D23" s="763">
        <v>46213.184988000001</v>
      </c>
      <c r="E23" s="763">
        <v>1885.364208</v>
      </c>
      <c r="F23" s="763">
        <v>10017.298707946935</v>
      </c>
      <c r="G23" s="763">
        <v>140318.04887405314</v>
      </c>
      <c r="H23" s="763">
        <v>3900.0122876557502</v>
      </c>
      <c r="N23" s="248"/>
      <c r="O23" s="248"/>
      <c r="P23" s="248"/>
      <c r="Q23" s="248"/>
      <c r="R23" s="248"/>
    </row>
    <row r="24" spans="1:18" ht="15.75" customHeight="1">
      <c r="A24" s="276">
        <f t="shared" si="0"/>
        <v>2008</v>
      </c>
      <c r="B24" s="744">
        <v>206977.89295662791</v>
      </c>
      <c r="C24" s="763">
        <v>3598.4386213585399</v>
      </c>
      <c r="D24" s="763">
        <v>45278.224200000004</v>
      </c>
      <c r="E24" s="763">
        <v>1969.6066559999999</v>
      </c>
      <c r="F24" s="763">
        <v>12705.650835912711</v>
      </c>
      <c r="G24" s="763">
        <v>138931.38674915055</v>
      </c>
      <c r="H24" s="763">
        <v>4494.5858942061268</v>
      </c>
    </row>
    <row r="25" spans="1:18" ht="15.75" customHeight="1">
      <c r="A25" s="276">
        <f t="shared" si="0"/>
        <v>2009</v>
      </c>
      <c r="B25" s="1100">
        <v>214681.97539905939</v>
      </c>
      <c r="C25" s="1093">
        <v>3477.8802707022287</v>
      </c>
      <c r="D25" s="1093">
        <v>43152.532704000005</v>
      </c>
      <c r="E25" s="1093">
        <v>2005.6195440000001</v>
      </c>
      <c r="F25" s="1093">
        <v>15560.670517143495</v>
      </c>
      <c r="G25" s="1093">
        <v>145591.19790174536</v>
      </c>
      <c r="H25" s="1093">
        <v>4894.0744614683044</v>
      </c>
    </row>
    <row r="26" spans="1:18" ht="15.75" customHeight="1">
      <c r="A26" s="520" t="s">
        <v>864</v>
      </c>
      <c r="B26" s="800"/>
      <c r="C26" s="796"/>
      <c r="D26" s="796"/>
      <c r="E26" s="796"/>
      <c r="F26" s="796"/>
      <c r="G26" s="796"/>
      <c r="H26" s="796"/>
    </row>
    <row r="27" spans="1:18" ht="15.75" customHeight="1">
      <c r="A27" s="814"/>
      <c r="B27" s="796"/>
      <c r="C27" s="796"/>
      <c r="D27" s="796"/>
      <c r="E27" s="796"/>
      <c r="F27" s="796"/>
      <c r="G27" s="796"/>
      <c r="H27" s="796"/>
    </row>
    <row r="28" spans="1:18" ht="15.75" customHeight="1">
      <c r="A28" s="354"/>
      <c r="B28" s="275"/>
      <c r="C28" s="1598" t="s">
        <v>11</v>
      </c>
      <c r="D28" s="1599"/>
      <c r="E28" s="1599"/>
      <c r="F28" s="1599"/>
      <c r="G28" s="1599"/>
      <c r="H28" s="1599"/>
    </row>
    <row r="29" spans="1:18" ht="31.5" customHeight="1">
      <c r="A29" s="354"/>
      <c r="B29" s="274"/>
      <c r="C29" s="812" t="s">
        <v>252</v>
      </c>
      <c r="D29" s="812" t="s">
        <v>22</v>
      </c>
      <c r="E29" s="812" t="s">
        <v>85</v>
      </c>
      <c r="F29" s="812" t="s">
        <v>253</v>
      </c>
      <c r="G29" s="812" t="s">
        <v>27</v>
      </c>
      <c r="H29" s="810" t="s">
        <v>19</v>
      </c>
    </row>
    <row r="30" spans="1:18" ht="15.75" customHeight="1">
      <c r="A30" s="355"/>
      <c r="B30" s="328" t="s">
        <v>17</v>
      </c>
      <c r="C30" s="284"/>
      <c r="D30" s="284"/>
      <c r="E30" s="284"/>
      <c r="F30" s="284"/>
      <c r="G30" s="284"/>
      <c r="H30" s="284"/>
    </row>
    <row r="31" spans="1:18" ht="15.75" customHeight="1">
      <c r="A31" s="276">
        <f>A25+1</f>
        <v>2010</v>
      </c>
      <c r="B31" s="744">
        <v>269358.82179103669</v>
      </c>
      <c r="C31" s="763">
        <v>3306.4140688001835</v>
      </c>
      <c r="D31" s="763">
        <v>45110.372291999993</v>
      </c>
      <c r="E31" s="763">
        <v>2162.2439159999999</v>
      </c>
      <c r="F31" s="763">
        <v>22917.309368220529</v>
      </c>
      <c r="G31" s="763">
        <v>190231.54432872278</v>
      </c>
      <c r="H31" s="763">
        <v>5630.9378172932456</v>
      </c>
    </row>
    <row r="32" spans="1:18" ht="15.75" customHeight="1">
      <c r="A32" s="276">
        <f t="shared" si="0"/>
        <v>2011</v>
      </c>
      <c r="B32" s="744">
        <v>288424.76278051641</v>
      </c>
      <c r="C32" s="763">
        <v>3355.9184799999998</v>
      </c>
      <c r="D32" s="763">
        <v>38687.723243999993</v>
      </c>
      <c r="E32" s="763">
        <v>2842.1766000000002</v>
      </c>
      <c r="F32" s="763">
        <v>32365.949975999996</v>
      </c>
      <c r="G32" s="763">
        <v>204771.93139584587</v>
      </c>
      <c r="H32" s="763">
        <v>6401.0630846706081</v>
      </c>
    </row>
    <row r="33" spans="1:8" ht="15.75" customHeight="1">
      <c r="A33" s="701">
        <f t="shared" ref="A33:A38" si="1">A32+1</f>
        <v>2012</v>
      </c>
      <c r="B33" s="744">
        <v>307829.22969835042</v>
      </c>
      <c r="C33" s="763">
        <v>3414.4401671232877</v>
      </c>
      <c r="D33" s="763">
        <v>47203.614953195298</v>
      </c>
      <c r="E33" s="763">
        <v>4043.8659960000005</v>
      </c>
      <c r="F33" s="763">
        <v>38843.377271999998</v>
      </c>
      <c r="G33" s="763">
        <v>206101.44998510138</v>
      </c>
      <c r="H33" s="763">
        <v>8222.4813249304716</v>
      </c>
    </row>
    <row r="34" spans="1:8" ht="15.75" customHeight="1">
      <c r="A34" s="701">
        <f t="shared" si="1"/>
        <v>2013</v>
      </c>
      <c r="B34" s="744">
        <v>319169.62007081677</v>
      </c>
      <c r="C34" s="763">
        <v>3565.7664669863011</v>
      </c>
      <c r="D34" s="763">
        <v>47315.714228402401</v>
      </c>
      <c r="E34" s="763">
        <v>4851.2779199999995</v>
      </c>
      <c r="F34" s="763">
        <v>40581.16423200001</v>
      </c>
      <c r="G34" s="763">
        <v>213156.83855526074</v>
      </c>
      <c r="H34" s="763">
        <v>9698.8586681673514</v>
      </c>
    </row>
    <row r="35" spans="1:8" ht="15.75" customHeight="1">
      <c r="A35" s="701">
        <f t="shared" si="1"/>
        <v>2014</v>
      </c>
      <c r="B35" s="744">
        <v>314707.12542591</v>
      </c>
      <c r="C35" s="763">
        <v>3638.1912616438358</v>
      </c>
      <c r="D35" s="763">
        <v>40534.572972394802</v>
      </c>
      <c r="E35" s="763">
        <v>6491.1797640000004</v>
      </c>
      <c r="F35" s="763">
        <v>45978.750683999999</v>
      </c>
      <c r="G35" s="763">
        <v>205260.83010193022</v>
      </c>
      <c r="H35" s="763">
        <v>12803.600641941113</v>
      </c>
    </row>
    <row r="36" spans="1:8" ht="15.75" customHeight="1">
      <c r="A36" s="701">
        <f t="shared" si="1"/>
        <v>2015</v>
      </c>
      <c r="B36" s="833">
        <v>330370.79217372165</v>
      </c>
      <c r="C36" s="827">
        <v>3630.1094106849314</v>
      </c>
      <c r="D36" s="827">
        <v>40343.215449121206</v>
      </c>
      <c r="E36" s="827">
        <v>10022.633604000001</v>
      </c>
      <c r="F36" s="827">
        <v>48836.933207999995</v>
      </c>
      <c r="G36" s="827">
        <v>213724.64011780583</v>
      </c>
      <c r="H36" s="827">
        <v>13813.260384109695</v>
      </c>
    </row>
    <row r="37" spans="1:8" ht="15.75" customHeight="1">
      <c r="A37" s="841">
        <f t="shared" si="1"/>
        <v>2016</v>
      </c>
      <c r="B37" s="906">
        <v>346265.68419683818</v>
      </c>
      <c r="C37" s="904">
        <v>3638.5491912328766</v>
      </c>
      <c r="D37" s="904">
        <v>43703.094187526396</v>
      </c>
      <c r="E37" s="904">
        <v>11645.478539999998</v>
      </c>
      <c r="F37" s="904">
        <v>48328.989980000006</v>
      </c>
      <c r="G37" s="904">
        <v>224618.53595331698</v>
      </c>
      <c r="H37" s="904">
        <v>14331.036344761818</v>
      </c>
    </row>
    <row r="38" spans="1:8" ht="15.75" customHeight="1">
      <c r="A38" s="903">
        <f t="shared" si="1"/>
        <v>2017</v>
      </c>
      <c r="B38" s="1065">
        <v>359518.4198737418</v>
      </c>
      <c r="C38" s="1063">
        <v>3748.1579769863015</v>
      </c>
      <c r="D38" s="1063">
        <v>43775.343275619598</v>
      </c>
      <c r="E38" s="1063">
        <v>16647.942275229354</v>
      </c>
      <c r="F38" s="1063">
        <v>50243.758372800003</v>
      </c>
      <c r="G38" s="1063">
        <v>228395.14217443811</v>
      </c>
      <c r="H38" s="1063">
        <v>16708.075798668455</v>
      </c>
    </row>
    <row r="39" spans="1:8" ht="15.75" customHeight="1">
      <c r="A39" s="903">
        <v>2018</v>
      </c>
      <c r="B39" s="1213">
        <v>360560.92743436818</v>
      </c>
      <c r="C39" s="1210">
        <v>3902.5120462744289</v>
      </c>
      <c r="D39" s="1210">
        <v>38304.537088662</v>
      </c>
      <c r="E39" s="1210">
        <v>16564.442443466694</v>
      </c>
      <c r="F39" s="1210">
        <v>53153.924800000001</v>
      </c>
      <c r="G39" s="1210">
        <v>233150.42310909447</v>
      </c>
      <c r="H39" s="1210">
        <v>15485.087946870513</v>
      </c>
    </row>
    <row r="40" spans="1:8" ht="15.75" customHeight="1">
      <c r="A40" s="903">
        <v>2019</v>
      </c>
      <c r="B40" s="1210">
        <f>'EE-1'!$T$11</f>
        <v>375733.63182772958</v>
      </c>
      <c r="C40" s="1210">
        <f>'EE-1'!F11+'EE-1'!G11</f>
        <v>3743.9278705032589</v>
      </c>
      <c r="D40" s="1210">
        <f>'EE-1'!H11</f>
        <v>42931.005510571209</v>
      </c>
      <c r="E40" s="1210">
        <f>'EE-1'!I11</f>
        <v>17981.040660348521</v>
      </c>
      <c r="F40" s="1210">
        <f>'EE-1'!J11+'EE-1'!K11</f>
        <v>53786.785363380281</v>
      </c>
      <c r="G40" s="1210">
        <v>240306.16968692205</v>
      </c>
      <c r="H40" s="1210">
        <v>16984.702736004198</v>
      </c>
    </row>
  </sheetData>
  <mergeCells count="2">
    <mergeCell ref="C3:H3"/>
    <mergeCell ref="C28:H28"/>
  </mergeCells>
  <conditionalFormatting sqref="A41:GR1005 A32:J33 K32:GR36 B34:J36 B37:GR37 B38:F38 H38:GR38 A1:GR31 B39:GR40">
    <cfRule type="cellIs" dxfId="417" priority="4" stopIfTrue="1" operator="equal">
      <formula>0</formula>
    </cfRule>
  </conditionalFormatting>
  <conditionalFormatting sqref="A34:A38">
    <cfRule type="cellIs" dxfId="416" priority="3" stopIfTrue="1" operator="equal">
      <formula>0</formula>
    </cfRule>
  </conditionalFormatting>
  <conditionalFormatting sqref="A39">
    <cfRule type="cellIs" dxfId="415" priority="2" stopIfTrue="1" operator="equal">
      <formula>0</formula>
    </cfRule>
  </conditionalFormatting>
  <conditionalFormatting sqref="A40">
    <cfRule type="cellIs" dxfId="414" priority="1"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14.01.2022&amp;C&amp;"Arial,Standard"&amp;10Bayerisches Landesamt für Statistik - Energiebilanz 2019&amp;R&amp;"Arial,Standard"&amp;10&amp;P von &amp;N</oddFooter>
  </headerFooter>
  <rowBreaks count="1" manualBreakCount="1">
    <brk id="25"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EDF082"/>
  </sheetPr>
  <dimension ref="A1:D36"/>
  <sheetViews>
    <sheetView view="pageBreakPreview" zoomScaleNormal="100" zoomScaleSheetLayoutView="100" workbookViewId="0"/>
  </sheetViews>
  <sheetFormatPr baseColWidth="10" defaultColWidth="11.42578125" defaultRowHeight="15.75" customHeight="1"/>
  <cols>
    <col min="1" max="1" width="50" style="204" customWidth="1"/>
    <col min="2" max="4" width="25.7109375" style="204" customWidth="1"/>
    <col min="5" max="5" width="1.42578125" style="204" customWidth="1"/>
    <col min="6" max="16384" width="11.42578125" style="204"/>
  </cols>
  <sheetData>
    <row r="1" spans="1:4" ht="15.75" customHeight="1">
      <c r="A1" s="520" t="s">
        <v>871</v>
      </c>
      <c r="B1" s="524"/>
      <c r="C1" s="521"/>
      <c r="D1" s="521"/>
    </row>
    <row r="2" spans="1:4" ht="15.75" customHeight="1">
      <c r="A2" s="29"/>
      <c r="B2" s="29"/>
      <c r="C2" s="29"/>
      <c r="D2" s="29"/>
    </row>
    <row r="3" spans="1:4" ht="31.5" customHeight="1">
      <c r="A3" s="578"/>
      <c r="B3" s="283" t="s">
        <v>9</v>
      </c>
      <c r="C3" s="282" t="s">
        <v>249</v>
      </c>
      <c r="D3" s="281" t="s">
        <v>250</v>
      </c>
    </row>
    <row r="4" spans="1:4" ht="15.75" customHeight="1">
      <c r="A4" s="579"/>
      <c r="B4" s="286" t="s">
        <v>17</v>
      </c>
      <c r="C4" s="287" t="s">
        <v>5</v>
      </c>
      <c r="D4" s="14"/>
    </row>
    <row r="5" spans="1:4" ht="15.75" customHeight="1">
      <c r="A5" s="57" t="s">
        <v>239</v>
      </c>
      <c r="B5" s="1128">
        <v>143235.79947999999</v>
      </c>
      <c r="C5" s="1124">
        <v>59.605543905348668</v>
      </c>
      <c r="D5" s="1124">
        <v>38.121633877499761</v>
      </c>
    </row>
    <row r="6" spans="1:4" ht="15.75" customHeight="1">
      <c r="A6" s="57" t="s">
        <v>929</v>
      </c>
      <c r="B6" s="1129">
        <v>89680</v>
      </c>
      <c r="C6" s="1124">
        <v>37.319058481452117</v>
      </c>
      <c r="D6" s="1124">
        <v>23.867972521852252</v>
      </c>
    </row>
    <row r="7" spans="1:4" ht="15.75" customHeight="1">
      <c r="A7" s="57" t="s">
        <v>246</v>
      </c>
      <c r="B7" s="1129">
        <v>651</v>
      </c>
      <c r="C7" s="1124">
        <v>0.27090440534595595</v>
      </c>
      <c r="D7" s="1124">
        <v>0.1732610404964966</v>
      </c>
    </row>
    <row r="8" spans="1:4" ht="15.75" customHeight="1">
      <c r="A8" s="57" t="s">
        <v>247</v>
      </c>
      <c r="B8" s="1129">
        <v>11776</v>
      </c>
      <c r="C8" s="1124">
        <v>4.9004151725867544</v>
      </c>
      <c r="D8" s="1124">
        <v>3.1341351964466115</v>
      </c>
    </row>
    <row r="9" spans="1:4" ht="15.75" customHeight="1">
      <c r="A9" s="57" t="s">
        <v>248</v>
      </c>
      <c r="B9" s="1129">
        <v>40843.499999999993</v>
      </c>
      <c r="C9" s="1124">
        <v>16.996442518813438</v>
      </c>
      <c r="D9" s="1124">
        <v>10.870333805712223</v>
      </c>
    </row>
    <row r="10" spans="1:4" ht="15.75" customHeight="1">
      <c r="A10" s="57" t="s">
        <v>25</v>
      </c>
      <c r="B10" s="1129">
        <v>14131.2595</v>
      </c>
      <c r="C10" s="1124">
        <v>5.8805229671841639</v>
      </c>
      <c r="D10" s="1124">
        <v>3.7609780714224308</v>
      </c>
    </row>
    <row r="11" spans="1:4" ht="15.75" customHeight="1">
      <c r="A11" s="57" t="s">
        <v>26</v>
      </c>
      <c r="B11" s="1129">
        <v>20371.707720694561</v>
      </c>
      <c r="C11" s="1124">
        <v>8.4773968755090312</v>
      </c>
      <c r="D11" s="1124">
        <v>5.4218483508111408</v>
      </c>
    </row>
    <row r="12" spans="1:4" ht="15.75" customHeight="1">
      <c r="A12" s="57" t="s">
        <v>237</v>
      </c>
      <c r="B12" s="1129">
        <v>1946.2032000000004</v>
      </c>
      <c r="C12" s="1124">
        <v>0.80988482423716834</v>
      </c>
      <c r="D12" s="1124">
        <v>0.51797418041414955</v>
      </c>
    </row>
    <row r="13" spans="1:4" ht="15.75" customHeight="1">
      <c r="A13" s="57" t="s">
        <v>240</v>
      </c>
      <c r="B13" s="1129">
        <v>58576.819786227497</v>
      </c>
      <c r="C13" s="1124">
        <v>24.375911722342835</v>
      </c>
      <c r="D13" s="1124">
        <v>15.589985783621421</v>
      </c>
    </row>
    <row r="14" spans="1:4" ht="15.75" customHeight="1">
      <c r="A14" s="57" t="s">
        <v>238</v>
      </c>
      <c r="B14" s="1129">
        <v>2044.38</v>
      </c>
      <c r="C14" s="1124">
        <v>0.85073970537813437</v>
      </c>
      <c r="D14" s="1124">
        <v>0.54410354219697044</v>
      </c>
    </row>
    <row r="15" spans="1:4" ht="15.75" customHeight="1">
      <c r="A15" s="104" t="s">
        <v>0</v>
      </c>
      <c r="B15" s="1118">
        <v>240306.16968692205</v>
      </c>
      <c r="C15" s="1130">
        <v>100</v>
      </c>
      <c r="D15" s="1130">
        <v>63.95652380596588</v>
      </c>
    </row>
    <row r="16" spans="1:4" ht="15.75" customHeight="1">
      <c r="A16" s="61"/>
      <c r="B16" s="265"/>
      <c r="C16" s="266"/>
      <c r="D16" s="266"/>
    </row>
    <row r="17" spans="1:4" ht="15.75" customHeight="1">
      <c r="A17" s="109"/>
      <c r="B17" s="268"/>
      <c r="C17" s="269"/>
      <c r="D17" s="270"/>
    </row>
    <row r="18" spans="1:4" ht="15" customHeight="1">
      <c r="A18" s="109"/>
    </row>
    <row r="19" spans="1:4" ht="15.75" customHeight="1">
      <c r="A19" s="31"/>
      <c r="B19" s="29"/>
      <c r="C19" s="31"/>
      <c r="D19" s="31"/>
    </row>
    <row r="20" spans="1:4" ht="15.75" customHeight="1">
      <c r="A20" s="254"/>
      <c r="B20" s="254"/>
      <c r="C20" s="31"/>
      <c r="D20" s="31"/>
    </row>
    <row r="33" spans="1:4" ht="15.75" customHeight="1">
      <c r="D33" s="264"/>
    </row>
    <row r="35" spans="1:4" ht="15.75" customHeight="1">
      <c r="D35" s="264"/>
    </row>
    <row r="36" spans="1:4" ht="15.75" customHeight="1">
      <c r="A36" s="65"/>
    </row>
  </sheetData>
  <conditionalFormatting sqref="A1:GR999">
    <cfRule type="cellIs" dxfId="413"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
Bayerisches Landesamt für Statistik - Energiebilanz 2019&amp;R&amp;"Arial,Standard"&amp;10&amp;P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EDF082"/>
  </sheetPr>
  <dimension ref="A1:G33"/>
  <sheetViews>
    <sheetView view="pageBreakPreview" zoomScaleNormal="100" zoomScaleSheetLayoutView="100" workbookViewId="0"/>
  </sheetViews>
  <sheetFormatPr baseColWidth="10" defaultColWidth="11.42578125" defaultRowHeight="15.75" customHeight="1"/>
  <cols>
    <col min="1" max="1" width="35.7109375" style="13" customWidth="1"/>
    <col min="2" max="6" width="17.85546875" style="13" customWidth="1"/>
    <col min="7" max="7" width="3.5703125" style="13" customWidth="1"/>
    <col min="8" max="16384" width="11.42578125" style="13"/>
  </cols>
  <sheetData>
    <row r="1" spans="1:7" ht="15.75" customHeight="1">
      <c r="A1" s="520" t="s">
        <v>872</v>
      </c>
      <c r="B1" s="524"/>
      <c r="C1" s="521"/>
      <c r="D1" s="521"/>
      <c r="E1" s="521"/>
      <c r="F1" s="521"/>
    </row>
    <row r="2" spans="1:7" ht="15.75" customHeight="1">
      <c r="A2" s="522"/>
      <c r="B2" s="522"/>
      <c r="C2" s="522"/>
      <c r="D2" s="522"/>
      <c r="E2" s="522"/>
      <c r="F2" s="522"/>
      <c r="G2" s="32"/>
    </row>
    <row r="3" spans="1:7" ht="15.75" customHeight="1">
      <c r="A3" s="576"/>
      <c r="B3" s="287" t="s">
        <v>261</v>
      </c>
      <c r="C3" s="14"/>
      <c r="D3" s="14"/>
      <c r="E3" s="14"/>
      <c r="F3" s="14"/>
      <c r="G3" s="32"/>
    </row>
    <row r="4" spans="1:7" ht="15.75" customHeight="1">
      <c r="A4" s="576"/>
      <c r="B4" s="306">
        <v>2018</v>
      </c>
      <c r="C4" s="307">
        <v>2019</v>
      </c>
      <c r="D4" s="285">
        <v>2018</v>
      </c>
      <c r="E4" s="308">
        <v>2019</v>
      </c>
      <c r="F4" s="6" t="s">
        <v>56</v>
      </c>
      <c r="G4" s="32"/>
    </row>
    <row r="5" spans="1:7" ht="15.75" customHeight="1">
      <c r="A5" s="577"/>
      <c r="B5" s="287" t="s">
        <v>17</v>
      </c>
      <c r="C5" s="309"/>
      <c r="D5" s="287" t="s">
        <v>5</v>
      </c>
      <c r="E5" s="14"/>
      <c r="F5" s="14"/>
      <c r="G5" s="32"/>
    </row>
    <row r="6" spans="1:7" ht="15.75" customHeight="1">
      <c r="A6" s="923" t="s">
        <v>4</v>
      </c>
      <c r="B6" s="1329">
        <v>7783.2726114014258</v>
      </c>
      <c r="C6" s="1123">
        <v>7144.2430000000004</v>
      </c>
      <c r="D6" s="1124">
        <v>0.56843487888482791</v>
      </c>
      <c r="E6" s="1124">
        <v>0.50754007079255004</v>
      </c>
      <c r="F6" s="1124">
        <v>-8.2102946062217512</v>
      </c>
      <c r="G6" s="32"/>
    </row>
    <row r="7" spans="1:7" ht="15.75" customHeight="1">
      <c r="A7" s="912" t="s">
        <v>3</v>
      </c>
      <c r="B7" s="1329">
        <v>8602.9130076756028</v>
      </c>
      <c r="C7" s="1123">
        <v>8164.1230743295946</v>
      </c>
      <c r="D7" s="1124">
        <v>0.62829558435500843</v>
      </c>
      <c r="E7" s="1124">
        <v>0.57999421395721462</v>
      </c>
      <c r="F7" s="1124">
        <v>-5.1004808830975747</v>
      </c>
      <c r="G7" s="32"/>
    </row>
    <row r="8" spans="1:7" ht="15.75" customHeight="1">
      <c r="A8" s="912" t="s">
        <v>194</v>
      </c>
      <c r="B8" s="1329">
        <v>607207.52944189357</v>
      </c>
      <c r="C8" s="1123">
        <v>571141.63924196118</v>
      </c>
      <c r="D8" s="1124">
        <v>44.346119645179762</v>
      </c>
      <c r="E8" s="1124">
        <v>40.574945171019237</v>
      </c>
      <c r="F8" s="1124">
        <v>-5.9396315841277243</v>
      </c>
      <c r="G8" s="32"/>
    </row>
    <row r="9" spans="1:7" ht="15.75" customHeight="1">
      <c r="A9" s="912" t="s">
        <v>2</v>
      </c>
      <c r="B9" s="1329">
        <v>214163.14387663791</v>
      </c>
      <c r="C9" s="1123">
        <v>288759.78437738575</v>
      </c>
      <c r="D9" s="1124">
        <v>15.640952955030956</v>
      </c>
      <c r="E9" s="1124">
        <v>20.514022466052712</v>
      </c>
      <c r="F9" s="1124">
        <v>34.831689127479791</v>
      </c>
      <c r="G9" s="32"/>
    </row>
    <row r="10" spans="1:7" ht="15.75" customHeight="1">
      <c r="A10" s="912" t="s">
        <v>1</v>
      </c>
      <c r="B10" s="1329">
        <v>165465.97887131493</v>
      </c>
      <c r="C10" s="1123">
        <v>172861.96087073084</v>
      </c>
      <c r="D10" s="1124">
        <v>12.084458344873509</v>
      </c>
      <c r="E10" s="1124">
        <v>12.280429411159409</v>
      </c>
      <c r="F10" s="1124">
        <v>4.4697901344226523</v>
      </c>
    </row>
    <row r="11" spans="1:7" ht="15.75" customHeight="1">
      <c r="A11" s="912" t="s">
        <v>35</v>
      </c>
      <c r="B11" s="1329">
        <v>285721.94880000007</v>
      </c>
      <c r="C11" s="1123">
        <v>277412.50230480009</v>
      </c>
      <c r="D11" s="1124">
        <v>20.86709915864316</v>
      </c>
      <c r="E11" s="1124">
        <v>19.707890823214814</v>
      </c>
      <c r="F11" s="1124">
        <v>-2.908228272311149</v>
      </c>
    </row>
    <row r="12" spans="1:7" ht="15.75" customHeight="1">
      <c r="A12" s="912" t="s">
        <v>37</v>
      </c>
      <c r="B12" s="1329">
        <v>56665.619291999988</v>
      </c>
      <c r="C12" s="1123">
        <v>56932.900080799998</v>
      </c>
      <c r="D12" s="1124">
        <v>4.1384538416395067</v>
      </c>
      <c r="E12" s="1124">
        <v>4.0446172026111658</v>
      </c>
      <c r="F12" s="1124">
        <v>0.47168069834850712</v>
      </c>
    </row>
    <row r="13" spans="1:7" ht="15.75" customHeight="1">
      <c r="A13" s="912" t="s">
        <v>164</v>
      </c>
      <c r="B13" s="1329">
        <v>23635.729499999998</v>
      </c>
      <c r="C13" s="1123">
        <v>25204.315999999995</v>
      </c>
      <c r="D13" s="1124">
        <v>1.7261855913932751</v>
      </c>
      <c r="E13" s="1124">
        <v>1.7905606411928874</v>
      </c>
      <c r="F13" s="1124">
        <v>6.6365055497863921</v>
      </c>
    </row>
    <row r="14" spans="1:7" ht="15.75" customHeight="1">
      <c r="A14" s="922" t="s">
        <v>0</v>
      </c>
      <c r="B14" s="1332">
        <v>1369246.1354009234</v>
      </c>
      <c r="C14" s="1102">
        <v>1407621.4689500076</v>
      </c>
      <c r="D14" s="1130">
        <v>100</v>
      </c>
      <c r="E14" s="1130">
        <v>100</v>
      </c>
      <c r="F14" s="1130">
        <v>2.8026614468294753</v>
      </c>
    </row>
    <row r="15" spans="1:7" ht="15.75" customHeight="1">
      <c r="A15" s="912" t="s">
        <v>255</v>
      </c>
      <c r="B15" s="1329">
        <v>324900.41660471912</v>
      </c>
      <c r="C15" s="1123">
        <v>319232.4794688485</v>
      </c>
      <c r="D15" s="1124">
        <v>23.728415819817986</v>
      </c>
      <c r="E15" s="1124">
        <v>22.678858379943208</v>
      </c>
      <c r="F15" s="1124">
        <v>-1.7445151948716529</v>
      </c>
    </row>
    <row r="16" spans="1:7" ht="15.75" customHeight="1">
      <c r="A16" s="912" t="s">
        <v>182</v>
      </c>
      <c r="B16" s="1329">
        <v>402062.93119346729</v>
      </c>
      <c r="C16" s="1123">
        <v>406055.61876051064</v>
      </c>
      <c r="D16" s="1124">
        <v>29.363817125234455</v>
      </c>
      <c r="E16" s="1124">
        <v>28.846932766903677</v>
      </c>
      <c r="F16" s="1124">
        <v>0.99305040511733011</v>
      </c>
    </row>
    <row r="17" spans="1:6" ht="15.75" customHeight="1">
      <c r="A17" s="912" t="s">
        <v>256</v>
      </c>
      <c r="B17" s="1329">
        <v>642282.78760273708</v>
      </c>
      <c r="C17" s="1123">
        <v>682333.37072064821</v>
      </c>
      <c r="D17" s="1124">
        <v>46.907767054947563</v>
      </c>
      <c r="E17" s="1124">
        <v>48.474208853153094</v>
      </c>
      <c r="F17" s="1124">
        <v>6.2356619064005088</v>
      </c>
    </row>
    <row r="18" spans="1:6" ht="15.75" customHeight="1">
      <c r="A18" s="99" t="s">
        <v>168</v>
      </c>
      <c r="B18" s="303"/>
      <c r="C18" s="303"/>
      <c r="D18" s="304"/>
      <c r="E18" s="304"/>
      <c r="F18" s="305"/>
    </row>
    <row r="19" spans="1:6" ht="15.75" customHeight="1">
      <c r="A19" s="106" t="s">
        <v>257</v>
      </c>
      <c r="B19" s="303"/>
      <c r="C19" s="303"/>
      <c r="D19" s="304"/>
      <c r="E19" s="304"/>
      <c r="F19" s="304"/>
    </row>
    <row r="20" spans="1:6" ht="15.75" customHeight="1">
      <c r="A20" s="106" t="s">
        <v>476</v>
      </c>
      <c r="B20" s="31"/>
      <c r="C20" s="31"/>
      <c r="D20" s="31"/>
      <c r="E20" s="31"/>
      <c r="F20" s="31"/>
    </row>
    <row r="21" spans="1:6" ht="15.75" customHeight="1">
      <c r="A21" s="106" t="s">
        <v>163</v>
      </c>
      <c r="B21" s="35"/>
      <c r="C21" s="107"/>
      <c r="D21" s="108"/>
      <c r="E21" s="107"/>
      <c r="F21" s="107"/>
    </row>
    <row r="22" spans="1:6" ht="15.75" customHeight="1">
      <c r="A22" s="35" t="s">
        <v>259</v>
      </c>
      <c r="B22" s="35"/>
      <c r="C22" s="302"/>
      <c r="D22" s="108"/>
      <c r="E22" s="302"/>
      <c r="F22" s="302"/>
    </row>
    <row r="23" spans="1:6" ht="15.75" customHeight="1">
      <c r="B23" s="35"/>
      <c r="C23" s="302"/>
      <c r="D23" s="108"/>
      <c r="E23" s="302"/>
      <c r="F23" s="302"/>
    </row>
    <row r="24" spans="1:6" ht="15.75" customHeight="1">
      <c r="A24" s="35"/>
      <c r="B24" s="35"/>
      <c r="C24" s="302"/>
      <c r="D24" s="108"/>
      <c r="E24" s="302"/>
      <c r="F24" s="302"/>
    </row>
    <row r="28" spans="1:6" ht="15.75" customHeight="1">
      <c r="C28" s="310"/>
    </row>
    <row r="32" spans="1:6" ht="15.75" customHeight="1">
      <c r="C32"/>
    </row>
    <row r="33" spans="3:3" ht="15.75" customHeight="1">
      <c r="C33"/>
    </row>
  </sheetData>
  <conditionalFormatting sqref="A34:GR1000 A32:B33 D32:GR33 A1:GR5 A18:GR31 A6:A17 C6:GR17">
    <cfRule type="cellIs" dxfId="412" priority="2" stopIfTrue="1" operator="equal">
      <formula>0</formula>
    </cfRule>
  </conditionalFormatting>
  <conditionalFormatting sqref="B6:B17">
    <cfRule type="cellIs" dxfId="411"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EDF082"/>
  </sheetPr>
  <dimension ref="A1:V85"/>
  <sheetViews>
    <sheetView view="pageBreakPreview" zoomScaleNormal="100" zoomScaleSheetLayoutView="100" workbookViewId="0"/>
  </sheetViews>
  <sheetFormatPr baseColWidth="10" defaultColWidth="9.85546875" defaultRowHeight="15.75" customHeight="1"/>
  <cols>
    <col min="1" max="1" width="7.140625" style="296" customWidth="1"/>
    <col min="2" max="10" width="12.85546875" style="296" customWidth="1"/>
    <col min="11" max="11" width="5.7109375" style="296" customWidth="1"/>
    <col min="13" max="13" width="9.85546875" style="296"/>
    <col min="14" max="14" width="11" style="296" bestFit="1" customWidth="1"/>
    <col min="15" max="16384" width="9.85546875" style="296"/>
  </cols>
  <sheetData>
    <row r="1" spans="1:22" ht="15.75" customHeight="1">
      <c r="A1" s="453" t="s">
        <v>873</v>
      </c>
      <c r="B1" s="525"/>
      <c r="C1" s="525"/>
      <c r="D1" s="525"/>
      <c r="E1" s="297"/>
      <c r="F1" s="297"/>
      <c r="G1" s="297"/>
      <c r="H1" s="297"/>
      <c r="I1" s="297"/>
      <c r="J1" s="297"/>
      <c r="K1" s="297"/>
      <c r="M1" s="297"/>
    </row>
    <row r="2" spans="1:22" ht="15.75" customHeight="1">
      <c r="K2"/>
    </row>
    <row r="3" spans="1:22" ht="15.75" customHeight="1">
      <c r="A3" s="353"/>
      <c r="B3" s="275"/>
      <c r="C3" s="280" t="s">
        <v>11</v>
      </c>
      <c r="D3" s="279"/>
      <c r="E3" s="279"/>
      <c r="F3" s="279"/>
      <c r="G3" s="279"/>
      <c r="H3" s="279"/>
      <c r="I3" s="279"/>
      <c r="J3" s="279"/>
      <c r="K3"/>
    </row>
    <row r="4" spans="1:22" ht="52.5">
      <c r="A4" s="354"/>
      <c r="B4" s="274"/>
      <c r="C4" s="320" t="s">
        <v>36</v>
      </c>
      <c r="D4" s="320"/>
      <c r="E4" s="597" t="s">
        <v>474</v>
      </c>
      <c r="F4" s="564" t="s">
        <v>332</v>
      </c>
      <c r="G4" s="562" t="s">
        <v>35</v>
      </c>
      <c r="H4" s="320" t="s">
        <v>19</v>
      </c>
      <c r="I4" s="358"/>
      <c r="J4" s="358"/>
      <c r="K4"/>
    </row>
    <row r="5" spans="1:22" ht="15.75" customHeight="1">
      <c r="A5" s="355"/>
      <c r="B5" s="356" t="s">
        <v>17</v>
      </c>
      <c r="C5" s="357"/>
      <c r="D5" s="357"/>
      <c r="E5" s="357"/>
      <c r="F5" s="357"/>
      <c r="G5" s="357"/>
      <c r="H5" s="357"/>
      <c r="I5" s="357"/>
      <c r="J5" s="357"/>
      <c r="K5"/>
    </row>
    <row r="6" spans="1:22" ht="15.75" customHeight="1">
      <c r="A6" s="85">
        <v>1950</v>
      </c>
      <c r="B6" s="318">
        <v>337000</v>
      </c>
      <c r="C6" s="321">
        <v>205000</v>
      </c>
      <c r="D6" s="321"/>
      <c r="E6" s="312">
        <v>23000</v>
      </c>
      <c r="F6" s="314">
        <v>6000</v>
      </c>
      <c r="G6" s="314">
        <v>18000</v>
      </c>
      <c r="H6" s="321">
        <v>85000</v>
      </c>
      <c r="I6" s="651"/>
      <c r="J6" s="651"/>
      <c r="K6"/>
      <c r="M6" s="204"/>
      <c r="N6" s="608"/>
      <c r="V6" s="967"/>
    </row>
    <row r="7" spans="1:22" ht="15.75" customHeight="1">
      <c r="A7" s="85">
        <v>1955</v>
      </c>
      <c r="B7" s="319">
        <v>492000</v>
      </c>
      <c r="C7" s="322">
        <v>325000</v>
      </c>
      <c r="D7" s="322"/>
      <c r="E7" s="88">
        <v>62000</v>
      </c>
      <c r="F7" s="316">
        <v>9000</v>
      </c>
      <c r="G7" s="316">
        <v>32000</v>
      </c>
      <c r="H7" s="322">
        <v>64000</v>
      </c>
      <c r="I7" s="322"/>
      <c r="J7" s="322"/>
      <c r="K7"/>
      <c r="M7" s="204"/>
      <c r="N7" s="608"/>
      <c r="R7" s="967"/>
      <c r="S7" s="967"/>
      <c r="T7" s="967"/>
      <c r="U7" s="967"/>
      <c r="V7" s="967"/>
    </row>
    <row r="8" spans="1:22" ht="15.75" customHeight="1">
      <c r="A8" s="85">
        <v>1960</v>
      </c>
      <c r="B8" s="319">
        <v>598000</v>
      </c>
      <c r="C8" s="322">
        <v>299000</v>
      </c>
      <c r="D8" s="322"/>
      <c r="E8" s="88">
        <v>173000</v>
      </c>
      <c r="F8" s="88">
        <v>9000</v>
      </c>
      <c r="G8" s="316">
        <v>44000</v>
      </c>
      <c r="H8" s="322">
        <v>73000</v>
      </c>
      <c r="I8" s="322"/>
      <c r="J8" s="322"/>
      <c r="K8"/>
      <c r="M8" s="204"/>
      <c r="N8" s="608"/>
      <c r="R8" s="967"/>
      <c r="S8" s="967"/>
      <c r="T8" s="967"/>
      <c r="U8" s="967"/>
      <c r="V8" s="967"/>
    </row>
    <row r="9" spans="1:22" ht="15.75" customHeight="1">
      <c r="A9" s="85">
        <v>1965</v>
      </c>
      <c r="B9" s="319">
        <v>736000</v>
      </c>
      <c r="C9" s="322">
        <v>214000</v>
      </c>
      <c r="D9" s="322"/>
      <c r="E9" s="88">
        <v>422000</v>
      </c>
      <c r="F9" s="88">
        <v>23000</v>
      </c>
      <c r="G9" s="316">
        <v>62000</v>
      </c>
      <c r="H9" s="322">
        <v>15000</v>
      </c>
      <c r="I9" s="322"/>
      <c r="J9" s="322"/>
      <c r="K9"/>
      <c r="M9" s="204"/>
      <c r="N9" s="608"/>
      <c r="R9" s="967"/>
      <c r="S9" s="967"/>
      <c r="T9" s="967"/>
      <c r="U9" s="967"/>
      <c r="V9" s="967"/>
    </row>
    <row r="10" spans="1:22" ht="15.75" customHeight="1">
      <c r="A10" s="85">
        <v>1970</v>
      </c>
      <c r="B10" s="319">
        <v>952590</v>
      </c>
      <c r="C10" s="322">
        <v>115000</v>
      </c>
      <c r="D10" s="322"/>
      <c r="E10" s="88">
        <v>658000</v>
      </c>
      <c r="F10" s="88">
        <v>54000</v>
      </c>
      <c r="G10" s="316">
        <v>102000</v>
      </c>
      <c r="H10" s="322">
        <v>23000</v>
      </c>
      <c r="I10" s="322"/>
      <c r="J10" s="322"/>
      <c r="K10"/>
      <c r="M10" s="204"/>
      <c r="N10" s="608"/>
      <c r="R10" s="967"/>
      <c r="S10" s="967"/>
      <c r="T10" s="967"/>
      <c r="U10" s="967"/>
      <c r="V10" s="967"/>
    </row>
    <row r="11" spans="1:22" ht="15.75" customHeight="1">
      <c r="A11" s="85">
        <v>1971</v>
      </c>
      <c r="B11" s="319">
        <v>980381.90800000005</v>
      </c>
      <c r="C11" s="322">
        <v>79131.600000000006</v>
      </c>
      <c r="D11" s="322"/>
      <c r="E11" s="88">
        <v>712184.4</v>
      </c>
      <c r="F11" s="88">
        <v>58616</v>
      </c>
      <c r="G11" s="316">
        <v>108439.6</v>
      </c>
      <c r="H11" s="322">
        <v>23446.400000000001</v>
      </c>
      <c r="I11" s="322"/>
      <c r="J11" s="322"/>
      <c r="K11"/>
      <c r="M11" s="204"/>
      <c r="N11" s="608"/>
      <c r="R11" s="967"/>
      <c r="S11" s="967"/>
      <c r="T11" s="967"/>
      <c r="U11" s="967"/>
      <c r="V11" s="967"/>
    </row>
    <row r="12" spans="1:22" ht="15.75" customHeight="1">
      <c r="A12" s="85">
        <v>1972</v>
      </c>
      <c r="B12" s="319">
        <v>1035568.872</v>
      </c>
      <c r="C12" s="322">
        <v>64477.600000000013</v>
      </c>
      <c r="D12" s="322"/>
      <c r="E12" s="88">
        <v>750284.80000000005</v>
      </c>
      <c r="F12" s="88">
        <v>73270</v>
      </c>
      <c r="G12" s="316">
        <v>117232</v>
      </c>
      <c r="H12" s="322">
        <v>26377.200000000001</v>
      </c>
      <c r="I12" s="322"/>
      <c r="J12" s="322"/>
      <c r="K12"/>
      <c r="M12" s="204"/>
      <c r="N12" s="608"/>
      <c r="R12" s="967"/>
      <c r="S12" s="967"/>
      <c r="T12" s="967"/>
      <c r="U12" s="967"/>
      <c r="V12" s="967"/>
    </row>
    <row r="13" spans="1:22" ht="15.75" customHeight="1">
      <c r="A13" s="85">
        <v>1973</v>
      </c>
      <c r="B13" s="319">
        <v>1070972.936</v>
      </c>
      <c r="C13" s="322">
        <v>64477.600000000013</v>
      </c>
      <c r="D13" s="322"/>
      <c r="E13" s="88">
        <v>767869.6</v>
      </c>
      <c r="F13" s="88">
        <v>84993.2</v>
      </c>
      <c r="G13" s="316">
        <v>126024.4</v>
      </c>
      <c r="H13" s="322">
        <v>26377.200000000001</v>
      </c>
      <c r="I13" s="322"/>
      <c r="J13" s="322"/>
      <c r="K13"/>
      <c r="M13" s="204"/>
      <c r="N13" s="608"/>
      <c r="R13" s="967"/>
      <c r="S13" s="967"/>
      <c r="T13" s="967"/>
      <c r="U13" s="967"/>
      <c r="V13" s="967"/>
    </row>
    <row r="14" spans="1:22" ht="15.75" customHeight="1">
      <c r="A14" s="85">
        <v>1974</v>
      </c>
      <c r="B14" s="319">
        <v>1061506.452</v>
      </c>
      <c r="C14" s="322">
        <v>64477.600000000013</v>
      </c>
      <c r="D14" s="322"/>
      <c r="E14" s="88">
        <v>759077.2</v>
      </c>
      <c r="F14" s="88">
        <v>84993.2</v>
      </c>
      <c r="G14" s="316">
        <v>128955.20000000003</v>
      </c>
      <c r="H14" s="322">
        <v>23446.400000000001</v>
      </c>
      <c r="I14" s="322"/>
      <c r="J14" s="322"/>
      <c r="K14"/>
      <c r="M14" s="204"/>
      <c r="N14" s="608"/>
      <c r="R14" s="967"/>
      <c r="S14" s="967"/>
      <c r="T14" s="967"/>
      <c r="U14" s="967"/>
      <c r="V14" s="967"/>
    </row>
    <row r="15" spans="1:22" ht="15.75" customHeight="1">
      <c r="A15" s="85">
        <v>1975</v>
      </c>
      <c r="B15" s="319">
        <v>1042582</v>
      </c>
      <c r="C15" s="322">
        <v>50000</v>
      </c>
      <c r="D15" s="322"/>
      <c r="E15" s="88">
        <v>751000</v>
      </c>
      <c r="F15" s="88">
        <v>89000</v>
      </c>
      <c r="G15" s="316">
        <v>131000</v>
      </c>
      <c r="H15" s="322">
        <v>22000</v>
      </c>
      <c r="I15" s="322"/>
      <c r="J15" s="322"/>
      <c r="K15"/>
      <c r="M15" s="204"/>
      <c r="N15" s="608"/>
      <c r="R15" s="967"/>
      <c r="S15" s="967"/>
      <c r="T15" s="967"/>
      <c r="U15" s="967"/>
      <c r="V15" s="967"/>
    </row>
    <row r="16" spans="1:22" ht="15.75" customHeight="1">
      <c r="A16" s="85">
        <v>1976</v>
      </c>
      <c r="B16" s="319">
        <v>1162472.5120000001</v>
      </c>
      <c r="C16" s="322">
        <v>44000</v>
      </c>
      <c r="D16" s="322"/>
      <c r="E16" s="88">
        <v>838000</v>
      </c>
      <c r="F16" s="88">
        <v>117000</v>
      </c>
      <c r="G16" s="316">
        <v>141000</v>
      </c>
      <c r="H16" s="322">
        <v>23000</v>
      </c>
      <c r="I16" s="322"/>
      <c r="J16" s="322"/>
      <c r="K16"/>
      <c r="M16" s="204"/>
      <c r="N16" s="608"/>
      <c r="R16" s="967"/>
      <c r="S16" s="967"/>
      <c r="T16" s="967"/>
      <c r="U16" s="967"/>
      <c r="V16" s="967"/>
    </row>
    <row r="17" spans="1:22" ht="15.75" customHeight="1">
      <c r="A17" s="85">
        <v>1977</v>
      </c>
      <c r="B17" s="319">
        <v>1156991.9160000002</v>
      </c>
      <c r="C17" s="322">
        <v>41000</v>
      </c>
      <c r="D17" s="322"/>
      <c r="E17" s="88">
        <v>829000</v>
      </c>
      <c r="F17" s="88">
        <v>120000</v>
      </c>
      <c r="G17" s="316">
        <v>144000</v>
      </c>
      <c r="H17" s="322">
        <v>23000</v>
      </c>
      <c r="I17" s="322"/>
      <c r="J17" s="322"/>
      <c r="K17"/>
      <c r="M17" s="204"/>
      <c r="N17" s="608"/>
      <c r="R17" s="967"/>
      <c r="S17" s="967"/>
      <c r="T17" s="967"/>
      <c r="U17" s="967"/>
      <c r="V17" s="967"/>
    </row>
    <row r="18" spans="1:22" ht="15.75" customHeight="1">
      <c r="A18" s="85">
        <v>1978</v>
      </c>
      <c r="B18" s="319">
        <v>1167542.46</v>
      </c>
      <c r="C18" s="322">
        <v>41000</v>
      </c>
      <c r="D18" s="322"/>
      <c r="E18" s="88">
        <v>818000</v>
      </c>
      <c r="F18" s="88">
        <v>133000</v>
      </c>
      <c r="G18" s="316">
        <v>153000</v>
      </c>
      <c r="H18" s="322">
        <v>23000</v>
      </c>
      <c r="I18" s="322"/>
      <c r="J18" s="322"/>
      <c r="K18"/>
      <c r="M18" s="204"/>
      <c r="N18" s="608"/>
      <c r="R18" s="967"/>
      <c r="S18" s="967"/>
      <c r="T18" s="967"/>
      <c r="U18" s="967"/>
      <c r="V18" s="967"/>
    </row>
    <row r="19" spans="1:22" ht="15.75" customHeight="1">
      <c r="A19" s="85">
        <v>1979</v>
      </c>
      <c r="B19" s="319">
        <v>1205950</v>
      </c>
      <c r="C19" s="322">
        <v>50000</v>
      </c>
      <c r="D19" s="322"/>
      <c r="E19" s="88">
        <v>828000</v>
      </c>
      <c r="F19" s="88">
        <v>142000</v>
      </c>
      <c r="G19" s="316">
        <v>160000</v>
      </c>
      <c r="H19" s="322">
        <v>26000</v>
      </c>
      <c r="I19" s="322"/>
      <c r="J19" s="322"/>
      <c r="K19"/>
      <c r="M19" s="204"/>
      <c r="N19" s="608"/>
      <c r="R19" s="967"/>
      <c r="S19" s="967"/>
      <c r="T19" s="967"/>
      <c r="U19" s="967"/>
      <c r="V19" s="967"/>
    </row>
    <row r="20" spans="1:22" ht="15.75" customHeight="1">
      <c r="A20" s="99" t="s">
        <v>168</v>
      </c>
      <c r="B20" s="88"/>
      <c r="C20" s="322"/>
      <c r="D20" s="322"/>
      <c r="E20" s="88"/>
      <c r="F20" s="88"/>
      <c r="G20" s="322"/>
      <c r="H20" s="322"/>
      <c r="I20" s="322"/>
      <c r="J20" s="316"/>
      <c r="K20"/>
      <c r="M20" s="204"/>
    </row>
    <row r="21" spans="1:22" s="1077" customFormat="1" ht="15.75" customHeight="1">
      <c r="A21" s="983" t="s">
        <v>937</v>
      </c>
      <c r="B21" s="1329"/>
      <c r="C21" s="322"/>
      <c r="D21" s="322"/>
      <c r="E21" s="1329"/>
      <c r="F21" s="1329"/>
      <c r="G21" s="322"/>
      <c r="H21" s="322"/>
      <c r="I21" s="322"/>
      <c r="J21" s="1324"/>
      <c r="K21" s="1393"/>
      <c r="L21" s="1393"/>
      <c r="M21" s="204"/>
    </row>
    <row r="22" spans="1:22" ht="15.75" customHeight="1">
      <c r="A22" s="983" t="s">
        <v>186</v>
      </c>
      <c r="B22" s="1320"/>
      <c r="C22" s="322"/>
      <c r="D22" s="322"/>
      <c r="E22" s="88"/>
      <c r="F22" s="88"/>
      <c r="G22" s="322"/>
      <c r="H22" s="322"/>
      <c r="I22" s="322"/>
      <c r="J22" s="316"/>
      <c r="K22"/>
      <c r="M22" s="204"/>
    </row>
    <row r="23" spans="1:22" ht="15.75" customHeight="1">
      <c r="A23" s="453" t="s">
        <v>873</v>
      </c>
      <c r="B23" s="525"/>
      <c r="C23" s="525"/>
      <c r="D23" s="525"/>
      <c r="E23" s="297"/>
      <c r="F23" s="297"/>
      <c r="G23" s="297"/>
      <c r="H23" s="297"/>
      <c r="I23" s="297"/>
      <c r="J23" s="297"/>
      <c r="K23"/>
      <c r="M23" s="204"/>
    </row>
    <row r="24" spans="1:22" ht="15.75" customHeight="1">
      <c r="B24" s="652"/>
      <c r="C24" s="652"/>
      <c r="D24" s="652"/>
      <c r="E24" s="652"/>
      <c r="F24" s="652"/>
      <c r="G24" s="652"/>
      <c r="H24" s="652"/>
      <c r="I24" s="652"/>
      <c r="J24" s="652"/>
      <c r="K24"/>
      <c r="M24" s="204"/>
    </row>
    <row r="25" spans="1:22" ht="15.75" customHeight="1">
      <c r="A25" s="353"/>
      <c r="B25" s="653"/>
      <c r="C25" s="654" t="s">
        <v>11</v>
      </c>
      <c r="D25" s="655"/>
      <c r="E25" s="655"/>
      <c r="F25" s="655"/>
      <c r="G25" s="655"/>
      <c r="H25" s="655"/>
      <c r="I25" s="655"/>
      <c r="J25" s="655"/>
      <c r="K25"/>
      <c r="M25" s="204"/>
    </row>
    <row r="26" spans="1:22" ht="52.5">
      <c r="A26" s="354"/>
      <c r="B26" s="656"/>
      <c r="C26" s="657" t="s">
        <v>36</v>
      </c>
      <c r="D26" s="657"/>
      <c r="E26" s="658" t="s">
        <v>474</v>
      </c>
      <c r="F26" s="658" t="s">
        <v>332</v>
      </c>
      <c r="G26" s="511" t="s">
        <v>35</v>
      </c>
      <c r="H26" s="657" t="s">
        <v>19</v>
      </c>
      <c r="I26" s="659"/>
      <c r="J26" s="659"/>
      <c r="K26"/>
      <c r="M26" s="204"/>
    </row>
    <row r="27" spans="1:22" ht="15.75" customHeight="1">
      <c r="A27" s="355"/>
      <c r="B27" s="660" t="s">
        <v>17</v>
      </c>
      <c r="C27" s="661"/>
      <c r="D27" s="661"/>
      <c r="E27" s="661"/>
      <c r="F27" s="661"/>
      <c r="G27" s="661"/>
      <c r="H27" s="661"/>
      <c r="I27" s="661"/>
      <c r="J27" s="661"/>
      <c r="K27"/>
      <c r="M27" s="204"/>
    </row>
    <row r="28" spans="1:22" ht="15.75" customHeight="1">
      <c r="A28" s="85">
        <v>1980</v>
      </c>
      <c r="B28" s="319">
        <v>1168282</v>
      </c>
      <c r="C28" s="322">
        <v>53000</v>
      </c>
      <c r="D28" s="322">
        <v>0</v>
      </c>
      <c r="E28" s="88">
        <v>768000</v>
      </c>
      <c r="F28" s="88">
        <v>153000</v>
      </c>
      <c r="G28" s="316">
        <v>165000</v>
      </c>
      <c r="H28" s="1602">
        <v>29000</v>
      </c>
      <c r="I28" s="1602"/>
      <c r="J28" s="1602"/>
      <c r="K28"/>
      <c r="M28" s="204"/>
      <c r="N28" s="608"/>
    </row>
    <row r="29" spans="1:22" ht="15.75" customHeight="1">
      <c r="A29" s="85">
        <v>1981</v>
      </c>
      <c r="B29" s="319">
        <v>1104852</v>
      </c>
      <c r="C29" s="322">
        <v>49700</v>
      </c>
      <c r="D29" s="322">
        <v>0</v>
      </c>
      <c r="E29" s="88">
        <v>705800</v>
      </c>
      <c r="F29" s="88">
        <v>152800</v>
      </c>
      <c r="G29" s="316">
        <v>168100</v>
      </c>
      <c r="H29" s="1601">
        <v>28500</v>
      </c>
      <c r="I29" s="1601"/>
      <c r="J29" s="1601"/>
      <c r="K29"/>
      <c r="M29" s="204"/>
      <c r="N29" s="608"/>
    </row>
    <row r="30" spans="1:22" ht="15.75" customHeight="1">
      <c r="A30" s="85">
        <v>1982</v>
      </c>
      <c r="B30" s="319">
        <v>1049986</v>
      </c>
      <c r="C30" s="322">
        <v>52000</v>
      </c>
      <c r="D30" s="322">
        <v>0</v>
      </c>
      <c r="E30" s="88">
        <v>671000</v>
      </c>
      <c r="F30" s="88">
        <v>129199.99999999999</v>
      </c>
      <c r="G30" s="316">
        <v>169300</v>
      </c>
      <c r="H30" s="1601">
        <v>28500</v>
      </c>
      <c r="I30" s="1601"/>
      <c r="J30" s="1601"/>
      <c r="K30"/>
      <c r="M30" s="204"/>
      <c r="N30" s="608"/>
    </row>
    <row r="31" spans="1:22" ht="15.75" customHeight="1">
      <c r="A31" s="85">
        <v>1983</v>
      </c>
      <c r="B31" s="319">
        <v>1084932</v>
      </c>
      <c r="C31" s="322">
        <v>48900</v>
      </c>
      <c r="D31" s="322">
        <v>0</v>
      </c>
      <c r="E31" s="88">
        <v>692600</v>
      </c>
      <c r="F31" s="88">
        <v>142400</v>
      </c>
      <c r="G31" s="316">
        <v>173700</v>
      </c>
      <c r="H31" s="1601">
        <v>27300</v>
      </c>
      <c r="I31" s="1601"/>
      <c r="J31" s="1601"/>
      <c r="K31"/>
      <c r="M31" s="204"/>
      <c r="N31" s="608"/>
    </row>
    <row r="32" spans="1:22" ht="15.75" customHeight="1">
      <c r="A32" s="85">
        <v>1984</v>
      </c>
      <c r="B32" s="319">
        <v>1127638</v>
      </c>
      <c r="C32" s="322">
        <v>62400</v>
      </c>
      <c r="D32" s="322">
        <v>0</v>
      </c>
      <c r="E32" s="88">
        <v>695400</v>
      </c>
      <c r="F32" s="88">
        <v>159500</v>
      </c>
      <c r="G32" s="316">
        <v>180300</v>
      </c>
      <c r="H32" s="1601">
        <v>30000</v>
      </c>
      <c r="I32" s="1601"/>
      <c r="J32" s="1601"/>
      <c r="K32"/>
      <c r="M32" s="204"/>
      <c r="N32" s="608"/>
    </row>
    <row r="33" spans="1:14" ht="15.75" customHeight="1">
      <c r="A33" s="85">
        <v>1985</v>
      </c>
      <c r="B33" s="319">
        <v>1163311</v>
      </c>
      <c r="C33" s="322">
        <v>64000</v>
      </c>
      <c r="D33" s="322">
        <v>0</v>
      </c>
      <c r="E33" s="88">
        <v>683000</v>
      </c>
      <c r="F33" s="88">
        <v>196000</v>
      </c>
      <c r="G33" s="316">
        <v>187000</v>
      </c>
      <c r="H33" s="1601">
        <v>33000</v>
      </c>
      <c r="I33" s="1601"/>
      <c r="J33" s="1601"/>
      <c r="K33"/>
      <c r="M33" s="204"/>
      <c r="N33" s="608"/>
    </row>
    <row r="34" spans="1:14" ht="15.75" customHeight="1">
      <c r="A34" s="85">
        <v>1986</v>
      </c>
      <c r="B34" s="319">
        <v>1208466</v>
      </c>
      <c r="C34" s="322">
        <v>52700</v>
      </c>
      <c r="D34" s="322">
        <v>0</v>
      </c>
      <c r="E34" s="88">
        <v>737000</v>
      </c>
      <c r="F34" s="88">
        <v>197400</v>
      </c>
      <c r="G34" s="316">
        <v>189600</v>
      </c>
      <c r="H34" s="1601">
        <v>31800</v>
      </c>
      <c r="I34" s="1601"/>
      <c r="J34" s="1601"/>
      <c r="K34"/>
      <c r="M34" s="204"/>
      <c r="N34" s="608"/>
    </row>
    <row r="35" spans="1:14" ht="15.75" customHeight="1">
      <c r="A35" s="85">
        <v>1987</v>
      </c>
      <c r="B35" s="319">
        <v>1199685</v>
      </c>
      <c r="C35" s="322">
        <v>47900</v>
      </c>
      <c r="D35" s="322">
        <v>0</v>
      </c>
      <c r="E35" s="88">
        <v>707900</v>
      </c>
      <c r="F35" s="88">
        <v>212900</v>
      </c>
      <c r="G35" s="316">
        <v>196100</v>
      </c>
      <c r="H35" s="1601">
        <v>34900</v>
      </c>
      <c r="I35" s="1601"/>
      <c r="J35" s="1601"/>
      <c r="K35"/>
      <c r="M35" s="204"/>
      <c r="N35" s="608"/>
    </row>
    <row r="36" spans="1:14" ht="15.75" customHeight="1">
      <c r="A36" s="85">
        <v>1988</v>
      </c>
      <c r="B36" s="319">
        <v>1213616</v>
      </c>
      <c r="C36" s="322">
        <v>46000</v>
      </c>
      <c r="D36" s="322">
        <v>0</v>
      </c>
      <c r="E36" s="88">
        <v>725700</v>
      </c>
      <c r="F36" s="88">
        <v>208200</v>
      </c>
      <c r="G36" s="316">
        <v>201000</v>
      </c>
      <c r="H36" s="1601">
        <v>32700.000000000004</v>
      </c>
      <c r="I36" s="1601"/>
      <c r="J36" s="1601"/>
      <c r="K36"/>
      <c r="M36" s="204"/>
      <c r="N36" s="608"/>
    </row>
    <row r="37" spans="1:14" ht="15.75" customHeight="1">
      <c r="A37" s="85">
        <v>1989</v>
      </c>
      <c r="B37" s="319">
        <v>1157076</v>
      </c>
      <c r="C37" s="322">
        <v>44600</v>
      </c>
      <c r="D37" s="322">
        <v>0</v>
      </c>
      <c r="E37" s="88">
        <v>654600</v>
      </c>
      <c r="F37" s="88">
        <v>217300</v>
      </c>
      <c r="G37" s="316">
        <v>207800</v>
      </c>
      <c r="H37" s="1601">
        <v>32800</v>
      </c>
      <c r="I37" s="1601"/>
      <c r="J37" s="1601"/>
      <c r="K37"/>
      <c r="M37" s="204"/>
      <c r="N37" s="608"/>
    </row>
    <row r="38" spans="1:14" ht="15.75" customHeight="1">
      <c r="A38" s="99" t="s">
        <v>168</v>
      </c>
      <c r="B38" s="652"/>
      <c r="C38" s="652"/>
      <c r="D38" s="652"/>
      <c r="E38" s="652"/>
      <c r="F38" s="652"/>
      <c r="G38" s="652"/>
      <c r="H38" s="652"/>
      <c r="I38" s="652"/>
      <c r="J38" s="652"/>
      <c r="K38"/>
    </row>
    <row r="39" spans="1:14" s="1077" customFormat="1" ht="15.75" customHeight="1">
      <c r="A39" s="983" t="s">
        <v>937</v>
      </c>
      <c r="B39" s="652"/>
      <c r="C39" s="652"/>
      <c r="D39" s="652"/>
      <c r="E39" s="652"/>
      <c r="F39" s="652"/>
      <c r="G39" s="652"/>
      <c r="H39" s="652"/>
      <c r="I39" s="652"/>
      <c r="J39" s="652"/>
      <c r="K39" s="1393"/>
      <c r="L39" s="1393"/>
    </row>
    <row r="40" spans="1:14" ht="15.75" customHeight="1">
      <c r="A40" s="106" t="s">
        <v>186</v>
      </c>
      <c r="B40" s="311"/>
      <c r="C40" s="311"/>
      <c r="D40" s="311"/>
      <c r="E40" s="311"/>
      <c r="F40" s="652"/>
      <c r="G40" s="652"/>
      <c r="H40" s="652"/>
      <c r="I40" s="652"/>
      <c r="J40" s="652"/>
    </row>
    <row r="41" spans="1:14" ht="15.75" customHeight="1">
      <c r="A41" s="453" t="s">
        <v>873</v>
      </c>
      <c r="B41" s="525"/>
      <c r="C41" s="525"/>
      <c r="D41" s="525"/>
      <c r="E41" s="297"/>
      <c r="F41" s="297"/>
      <c r="G41" s="297"/>
      <c r="H41" s="297"/>
      <c r="I41" s="297"/>
      <c r="J41" s="297"/>
      <c r="K41" s="297"/>
      <c r="M41" s="297"/>
    </row>
    <row r="42" spans="1:14" ht="15.75" customHeight="1">
      <c r="B42" s="652"/>
      <c r="C42" s="652"/>
      <c r="D42" s="652"/>
      <c r="E42" s="652"/>
      <c r="F42" s="652"/>
      <c r="G42" s="652"/>
      <c r="H42" s="652"/>
      <c r="I42" s="652"/>
      <c r="J42" s="652"/>
    </row>
    <row r="43" spans="1:14" ht="15.75" customHeight="1">
      <c r="A43" s="353"/>
      <c r="B43" s="653"/>
      <c r="C43" s="654" t="s">
        <v>11</v>
      </c>
      <c r="D43" s="655"/>
      <c r="E43" s="655"/>
      <c r="F43" s="655"/>
      <c r="G43" s="655"/>
      <c r="H43" s="655"/>
      <c r="I43" s="655"/>
      <c r="J43" s="655"/>
      <c r="K43" s="277"/>
      <c r="L43" s="599"/>
    </row>
    <row r="44" spans="1:14" ht="52.5">
      <c r="A44" s="354"/>
      <c r="B44" s="656"/>
      <c r="C44" s="658" t="s">
        <v>4</v>
      </c>
      <c r="D44" s="658" t="s">
        <v>3</v>
      </c>
      <c r="E44" s="658" t="s">
        <v>474</v>
      </c>
      <c r="F44" s="658" t="s">
        <v>2</v>
      </c>
      <c r="G44" s="511" t="s">
        <v>35</v>
      </c>
      <c r="H44" s="658" t="s">
        <v>1</v>
      </c>
      <c r="I44" s="511" t="s">
        <v>37</v>
      </c>
      <c r="J44" s="511" t="s">
        <v>19</v>
      </c>
      <c r="K44" s="277"/>
      <c r="L44" s="599"/>
    </row>
    <row r="45" spans="1:14" ht="15.75" customHeight="1">
      <c r="A45" s="355"/>
      <c r="B45" s="660" t="s">
        <v>17</v>
      </c>
      <c r="C45" s="661"/>
      <c r="D45" s="661"/>
      <c r="E45" s="661"/>
      <c r="F45" s="661"/>
      <c r="G45" s="661"/>
      <c r="H45" s="661"/>
      <c r="I45" s="661"/>
      <c r="J45" s="661"/>
      <c r="K45" s="277"/>
      <c r="L45" s="599"/>
    </row>
    <row r="46" spans="1:14" ht="15.75" customHeight="1">
      <c r="A46" s="411">
        <v>1990</v>
      </c>
      <c r="B46" s="1320">
        <v>1179251.7393898736</v>
      </c>
      <c r="C46" s="1123">
        <v>26497</v>
      </c>
      <c r="D46" s="1123">
        <v>10163.000000000002</v>
      </c>
      <c r="E46" s="1329">
        <v>683357.64848078287</v>
      </c>
      <c r="F46" s="1123">
        <v>210084</v>
      </c>
      <c r="G46" s="1098">
        <v>214095</v>
      </c>
      <c r="H46" s="1123">
        <v>11470</v>
      </c>
      <c r="I46" s="1098">
        <v>23585</v>
      </c>
      <c r="J46" s="1098">
        <v>0</v>
      </c>
      <c r="K46" s="277"/>
      <c r="L46" s="599"/>
      <c r="M46" s="204"/>
      <c r="N46" s="608"/>
    </row>
    <row r="47" spans="1:14" ht="15.75" customHeight="1">
      <c r="A47" s="85">
        <v>1991</v>
      </c>
      <c r="B47" s="1320">
        <v>1246799.6170685824</v>
      </c>
      <c r="C47" s="1123">
        <v>23480</v>
      </c>
      <c r="D47" s="1123">
        <v>11985</v>
      </c>
      <c r="E47" s="1329">
        <v>723973.81126632576</v>
      </c>
      <c r="F47" s="1123">
        <v>226659</v>
      </c>
      <c r="G47" s="1098">
        <v>221720</v>
      </c>
      <c r="H47" s="1123">
        <v>11052</v>
      </c>
      <c r="I47" s="1098">
        <v>27930</v>
      </c>
      <c r="J47" s="1098">
        <v>0</v>
      </c>
      <c r="K47" s="277"/>
      <c r="L47" s="599"/>
      <c r="M47" s="204"/>
      <c r="N47" s="608"/>
    </row>
    <row r="48" spans="1:14" ht="15.75" customHeight="1">
      <c r="A48" s="85">
        <v>1992</v>
      </c>
      <c r="B48" s="1320">
        <v>1241227.7211991102</v>
      </c>
      <c r="C48" s="1123">
        <v>23971</v>
      </c>
      <c r="D48" s="1123">
        <v>12989.804066000001</v>
      </c>
      <c r="E48" s="1329">
        <v>713781.72119911027</v>
      </c>
      <c r="F48" s="1123">
        <v>229615.00000000006</v>
      </c>
      <c r="G48" s="1098">
        <v>223081</v>
      </c>
      <c r="H48" s="1123">
        <v>11027</v>
      </c>
      <c r="I48" s="1098">
        <v>26762</v>
      </c>
      <c r="J48" s="1098">
        <v>0</v>
      </c>
      <c r="M48" s="204"/>
      <c r="N48" s="608"/>
    </row>
    <row r="49" spans="1:14" ht="15.75" customHeight="1">
      <c r="A49" s="85">
        <v>1993</v>
      </c>
      <c r="B49" s="1320">
        <v>1290309.4859019197</v>
      </c>
      <c r="C49" s="1123">
        <v>21326.000000000015</v>
      </c>
      <c r="D49" s="1123">
        <v>10223.522260000002</v>
      </c>
      <c r="E49" s="1329">
        <v>757489.48590191966</v>
      </c>
      <c r="F49" s="1123">
        <v>240993.00000000003</v>
      </c>
      <c r="G49" s="1098">
        <v>220424</v>
      </c>
      <c r="H49" s="1123">
        <v>10710</v>
      </c>
      <c r="I49" s="1098">
        <v>29143</v>
      </c>
      <c r="J49" s="1098">
        <v>0</v>
      </c>
      <c r="M49" s="204"/>
      <c r="N49" s="608"/>
    </row>
    <row r="50" spans="1:14" ht="15.75" customHeight="1">
      <c r="A50" s="85">
        <v>1994</v>
      </c>
      <c r="B50" s="1320">
        <v>1260648.6100699052</v>
      </c>
      <c r="C50" s="1210">
        <v>21658</v>
      </c>
      <c r="D50" s="1210">
        <v>8982.0674399999989</v>
      </c>
      <c r="E50" s="1329">
        <v>731688.41006990522</v>
      </c>
      <c r="F50" s="1210">
        <v>235102</v>
      </c>
      <c r="G50" s="1212">
        <v>222934.2</v>
      </c>
      <c r="H50" s="1123">
        <v>13445</v>
      </c>
      <c r="I50" s="1098">
        <v>26831</v>
      </c>
      <c r="J50" s="1098">
        <v>0</v>
      </c>
      <c r="M50" s="204"/>
      <c r="N50" s="608"/>
    </row>
    <row r="51" spans="1:14" ht="15.75" customHeight="1">
      <c r="A51" s="85">
        <v>1995</v>
      </c>
      <c r="B51" s="1320">
        <v>1320592.4669528399</v>
      </c>
      <c r="C51" s="1123">
        <v>21924</v>
      </c>
      <c r="D51" s="1123">
        <v>8002.4523900000004</v>
      </c>
      <c r="E51" s="1329">
        <v>726346.46695283998</v>
      </c>
      <c r="F51" s="1123">
        <v>258044</v>
      </c>
      <c r="G51" s="1098">
        <v>238916</v>
      </c>
      <c r="H51" s="1123">
        <v>35777</v>
      </c>
      <c r="I51" s="1098">
        <v>31582</v>
      </c>
      <c r="J51" s="1098">
        <v>0</v>
      </c>
      <c r="M51" s="204"/>
      <c r="N51" s="608"/>
    </row>
    <row r="52" spans="1:14" ht="15.75" customHeight="1">
      <c r="A52" s="85">
        <v>1996</v>
      </c>
      <c r="B52" s="1320">
        <v>1369534.9030115136</v>
      </c>
      <c r="C52" s="1123">
        <v>20450</v>
      </c>
      <c r="D52" s="1123">
        <v>9578.9639999999999</v>
      </c>
      <c r="E52" s="1329">
        <v>749063.90301151364</v>
      </c>
      <c r="F52" s="1123">
        <v>282451</v>
      </c>
      <c r="G52" s="1098">
        <v>238144</v>
      </c>
      <c r="H52" s="1123">
        <v>36686</v>
      </c>
      <c r="I52" s="1098">
        <v>33161</v>
      </c>
      <c r="J52" s="1098">
        <v>0</v>
      </c>
      <c r="M52" s="204"/>
      <c r="N52" s="608"/>
    </row>
    <row r="53" spans="1:14" ht="15.75" customHeight="1">
      <c r="A53" s="85">
        <v>1997</v>
      </c>
      <c r="B53" s="1320">
        <v>1340657.8003773221</v>
      </c>
      <c r="C53" s="1123">
        <v>19323</v>
      </c>
      <c r="D53" s="1123">
        <v>7951.5980851999993</v>
      </c>
      <c r="E53" s="1329">
        <v>732653.02450567589</v>
      </c>
      <c r="F53" s="1123">
        <v>276208</v>
      </c>
      <c r="G53" s="1098">
        <v>239685</v>
      </c>
      <c r="H53" s="1123">
        <v>37278.775871646489</v>
      </c>
      <c r="I53" s="1098">
        <v>27559</v>
      </c>
      <c r="J53" s="1098">
        <v>0</v>
      </c>
      <c r="M53" s="204"/>
      <c r="N53" s="608"/>
    </row>
    <row r="54" spans="1:14" ht="15.75" customHeight="1">
      <c r="A54" s="85">
        <v>1998</v>
      </c>
      <c r="B54" s="1320">
        <v>1358982.9866813428</v>
      </c>
      <c r="C54" s="1123">
        <v>18029.149481289216</v>
      </c>
      <c r="D54" s="1123">
        <v>5839.3949440000006</v>
      </c>
      <c r="E54" s="1329">
        <v>752006.75546866574</v>
      </c>
      <c r="F54" s="1123">
        <v>273275.08957560983</v>
      </c>
      <c r="G54" s="1098">
        <v>244296.92627999999</v>
      </c>
      <c r="H54" s="1123">
        <v>37372.067311578423</v>
      </c>
      <c r="I54" s="1098">
        <v>28162.68</v>
      </c>
      <c r="J54" s="1098">
        <v>0</v>
      </c>
      <c r="M54" s="204"/>
      <c r="N54" s="608"/>
    </row>
    <row r="55" spans="1:14" ht="15.75" customHeight="1">
      <c r="A55" s="85">
        <v>1999</v>
      </c>
      <c r="B55" s="1320">
        <v>1355106.042501786</v>
      </c>
      <c r="C55" s="1123">
        <v>15809.838168968601</v>
      </c>
      <c r="D55" s="1123">
        <v>5149.3799510479002</v>
      </c>
      <c r="E55" s="1329">
        <v>728168.48379924672</v>
      </c>
      <c r="F55" s="1123">
        <v>287464.27316511219</v>
      </c>
      <c r="G55" s="1098">
        <v>250598.25244800004</v>
      </c>
      <c r="H55" s="1123">
        <v>38909.207860858223</v>
      </c>
      <c r="I55" s="1098">
        <v>29007.16</v>
      </c>
      <c r="J55" s="1098">
        <v>0</v>
      </c>
      <c r="M55" s="204"/>
      <c r="N55" s="608"/>
    </row>
    <row r="56" spans="1:14" ht="7.5" customHeight="1">
      <c r="A56" s="99" t="s">
        <v>168</v>
      </c>
      <c r="B56" s="88"/>
      <c r="C56" s="88"/>
      <c r="D56" s="88"/>
      <c r="E56" s="88"/>
      <c r="F56" s="88"/>
      <c r="G56" s="88"/>
      <c r="H56" s="88"/>
      <c r="I56" s="88"/>
      <c r="J56" s="88"/>
      <c r="M56" s="204"/>
      <c r="N56" s="608"/>
    </row>
    <row r="57" spans="1:14" ht="15.75" customHeight="1">
      <c r="A57" s="106" t="s">
        <v>257</v>
      </c>
      <c r="B57" s="311"/>
      <c r="C57" s="311"/>
      <c r="D57" s="311"/>
      <c r="E57" s="311"/>
      <c r="M57" s="204"/>
      <c r="N57" s="608"/>
    </row>
    <row r="58" spans="1:14" ht="15.75" customHeight="1">
      <c r="A58" s="453" t="s">
        <v>873</v>
      </c>
      <c r="B58" s="525"/>
      <c r="C58" s="525"/>
      <c r="D58" s="525"/>
      <c r="E58" s="297"/>
      <c r="F58" s="297"/>
      <c r="G58" s="297"/>
      <c r="H58" s="297"/>
      <c r="I58" s="297"/>
      <c r="J58" s="297"/>
      <c r="M58" s="204"/>
      <c r="N58" s="608"/>
    </row>
    <row r="59" spans="1:14" ht="15.75" customHeight="1">
      <c r="B59" s="652"/>
      <c r="C59" s="652"/>
      <c r="D59" s="652"/>
      <c r="E59" s="652"/>
      <c r="F59" s="652"/>
      <c r="G59" s="652"/>
      <c r="H59" s="652"/>
      <c r="I59" s="652"/>
      <c r="J59" s="652"/>
      <c r="M59" s="204"/>
      <c r="N59" s="608"/>
    </row>
    <row r="60" spans="1:14" ht="15.75" customHeight="1">
      <c r="A60" s="353"/>
      <c r="B60" s="653"/>
      <c r="C60" s="654" t="s">
        <v>11</v>
      </c>
      <c r="D60" s="655"/>
      <c r="E60" s="655"/>
      <c r="F60" s="655"/>
      <c r="G60" s="655"/>
      <c r="H60" s="655"/>
      <c r="I60" s="655"/>
      <c r="J60" s="655"/>
      <c r="M60" s="204"/>
      <c r="N60" s="608"/>
    </row>
    <row r="61" spans="1:14" ht="52.5">
      <c r="A61" s="354"/>
      <c r="B61" s="656"/>
      <c r="C61" s="697" t="s">
        <v>4</v>
      </c>
      <c r="D61" s="697" t="s">
        <v>3</v>
      </c>
      <c r="E61" s="697" t="s">
        <v>474</v>
      </c>
      <c r="F61" s="697" t="s">
        <v>2</v>
      </c>
      <c r="G61" s="695" t="s">
        <v>35</v>
      </c>
      <c r="H61" s="697" t="s">
        <v>1</v>
      </c>
      <c r="I61" s="695" t="s">
        <v>37</v>
      </c>
      <c r="J61" s="695" t="s">
        <v>475</v>
      </c>
      <c r="M61" s="204"/>
      <c r="N61" s="608"/>
    </row>
    <row r="62" spans="1:14" ht="15.75" customHeight="1">
      <c r="A62" s="355"/>
      <c r="B62" s="660" t="s">
        <v>17</v>
      </c>
      <c r="C62" s="661"/>
      <c r="D62" s="661"/>
      <c r="E62" s="661"/>
      <c r="F62" s="661"/>
      <c r="G62" s="661"/>
      <c r="H62" s="661"/>
      <c r="I62" s="661"/>
      <c r="J62" s="661"/>
      <c r="M62" s="204"/>
      <c r="N62" s="608"/>
    </row>
    <row r="63" spans="1:14" ht="15.75" customHeight="1">
      <c r="A63" s="85">
        <v>2000</v>
      </c>
      <c r="B63" s="1320">
        <v>1341601.3288149016</v>
      </c>
      <c r="C63" s="763">
        <v>19641.559537999536</v>
      </c>
      <c r="D63" s="763">
        <v>5211.1252125968094</v>
      </c>
      <c r="E63" s="1329">
        <v>702921.92237620451</v>
      </c>
      <c r="F63" s="763">
        <v>279478.3986553069</v>
      </c>
      <c r="G63" s="767">
        <v>260382.46392000001</v>
      </c>
      <c r="H63" s="763">
        <v>43936.170322358848</v>
      </c>
      <c r="I63" s="767">
        <v>30030</v>
      </c>
      <c r="J63" s="767">
        <v>0</v>
      </c>
      <c r="M63" s="204"/>
      <c r="N63" s="1362"/>
    </row>
    <row r="64" spans="1:14" ht="15.75" customHeight="1">
      <c r="A64" s="85">
        <v>2001</v>
      </c>
      <c r="B64" s="1320">
        <v>1391565.9116707796</v>
      </c>
      <c r="C64" s="763">
        <v>16390.952137916072</v>
      </c>
      <c r="D64" s="763">
        <v>4570.9724064617094</v>
      </c>
      <c r="E64" s="1329">
        <v>731443.50256781781</v>
      </c>
      <c r="F64" s="763">
        <v>290505.41500876821</v>
      </c>
      <c r="G64" s="767">
        <v>272306.93623200001</v>
      </c>
      <c r="H64" s="763">
        <v>43870.54396477792</v>
      </c>
      <c r="I64" s="767">
        <v>32477.9</v>
      </c>
      <c r="J64" s="767">
        <v>0</v>
      </c>
      <c r="M64" s="204"/>
      <c r="N64" s="1362"/>
    </row>
    <row r="65" spans="1:14" ht="15.75" customHeight="1">
      <c r="A65" s="85">
        <v>2002</v>
      </c>
      <c r="B65" s="1320">
        <v>1340982.5895387297</v>
      </c>
      <c r="C65" s="763">
        <v>14668.285226643073</v>
      </c>
      <c r="D65" s="763">
        <v>3987.4075980000002</v>
      </c>
      <c r="E65" s="1329">
        <v>686503.69913501246</v>
      </c>
      <c r="F65" s="763">
        <v>289951.60734960798</v>
      </c>
      <c r="G65" s="767">
        <v>265832.85484799987</v>
      </c>
      <c r="H65" s="763">
        <v>47005.73771606524</v>
      </c>
      <c r="I65" s="767">
        <v>33033</v>
      </c>
      <c r="J65" s="767">
        <v>0</v>
      </c>
      <c r="M65" s="204"/>
      <c r="N65" s="1362"/>
    </row>
    <row r="66" spans="1:14" ht="15.75" customHeight="1">
      <c r="A66" s="85">
        <v>2003</v>
      </c>
      <c r="B66" s="1320">
        <v>1329139.3197584164</v>
      </c>
      <c r="C66" s="763">
        <v>11412.39329700001</v>
      </c>
      <c r="D66" s="763">
        <v>3628.5501354999997</v>
      </c>
      <c r="E66" s="1329">
        <v>666402.94677863829</v>
      </c>
      <c r="F66" s="763">
        <v>293643.31216940546</v>
      </c>
      <c r="G66" s="767">
        <v>249605.11080000002</v>
      </c>
      <c r="H66" s="763">
        <v>60970.961146609792</v>
      </c>
      <c r="I66" s="767">
        <v>43476.044400000006</v>
      </c>
      <c r="J66" s="767">
        <v>0</v>
      </c>
      <c r="M66" s="204"/>
      <c r="N66" s="1362"/>
    </row>
    <row r="67" spans="1:14" ht="15.75" customHeight="1">
      <c r="A67" s="85">
        <v>2004</v>
      </c>
      <c r="B67" s="1320">
        <v>1310390.2396834593</v>
      </c>
      <c r="C67" s="763">
        <v>10213.045285999999</v>
      </c>
      <c r="D67" s="763">
        <v>3990.7216002</v>
      </c>
      <c r="E67" s="1329">
        <v>645600.33362453838</v>
      </c>
      <c r="F67" s="763">
        <v>296512.28828993853</v>
      </c>
      <c r="G67" s="767">
        <v>257511.60359999997</v>
      </c>
      <c r="H67" s="763">
        <v>51281.120948466749</v>
      </c>
      <c r="I67" s="767">
        <v>40758.141600000003</v>
      </c>
      <c r="J67" s="767">
        <v>4522.9849999999997</v>
      </c>
      <c r="M67" s="204"/>
      <c r="N67" s="1362"/>
    </row>
    <row r="68" spans="1:14" ht="15.75" customHeight="1">
      <c r="A68" s="85">
        <v>2005</v>
      </c>
      <c r="B68" s="1320">
        <v>1275007.9095473124</v>
      </c>
      <c r="C68" s="763">
        <v>6493.3709212063395</v>
      </c>
      <c r="D68" s="763">
        <v>4645.0447220000005</v>
      </c>
      <c r="E68" s="1329">
        <v>623307.00208677736</v>
      </c>
      <c r="F68" s="763">
        <v>265957.28383270575</v>
      </c>
      <c r="G68" s="767">
        <v>269350.64913600008</v>
      </c>
      <c r="H68" s="763">
        <v>55340.05907687296</v>
      </c>
      <c r="I68" s="767">
        <v>45204.501887999999</v>
      </c>
      <c r="J68" s="767">
        <v>4710.0334799999982</v>
      </c>
      <c r="M68" s="204"/>
      <c r="N68" s="1362"/>
    </row>
    <row r="69" spans="1:14" ht="15.75" customHeight="1">
      <c r="A69" s="85">
        <v>2006</v>
      </c>
      <c r="B69" s="1320">
        <v>1317680.3683664533</v>
      </c>
      <c r="C69" s="763">
        <v>9296.8854155923982</v>
      </c>
      <c r="D69" s="763">
        <v>4907.7024328005145</v>
      </c>
      <c r="E69" s="1329">
        <v>632541.3641812281</v>
      </c>
      <c r="F69" s="763">
        <v>281384.84828738688</v>
      </c>
      <c r="G69" s="767">
        <v>275587.1888399999</v>
      </c>
      <c r="H69" s="763">
        <v>65383.312852993004</v>
      </c>
      <c r="I69" s="767">
        <v>43488.657324</v>
      </c>
      <c r="J69" s="767">
        <v>5090.5723099999996</v>
      </c>
      <c r="M69" s="204"/>
      <c r="N69" s="1362"/>
    </row>
    <row r="70" spans="1:14" ht="15.75" customHeight="1">
      <c r="A70" s="85">
        <v>2007</v>
      </c>
      <c r="B70" s="1320">
        <v>1210382.5832966748</v>
      </c>
      <c r="C70" s="763">
        <v>10387.158297957903</v>
      </c>
      <c r="D70" s="763">
        <v>5271.7499071802731</v>
      </c>
      <c r="E70" s="1329">
        <v>535510.93348659505</v>
      </c>
      <c r="F70" s="763">
        <v>268759.50089252257</v>
      </c>
      <c r="G70" s="767">
        <v>283625.15605199983</v>
      </c>
      <c r="H70" s="763">
        <v>59968.025492205234</v>
      </c>
      <c r="I70" s="767">
        <v>40651.482960000001</v>
      </c>
      <c r="J70" s="767">
        <v>6208.8127282141777</v>
      </c>
      <c r="M70" s="204"/>
      <c r="N70" s="1362"/>
    </row>
    <row r="71" spans="1:14" ht="15.75" customHeight="1">
      <c r="A71" s="85">
        <v>2008</v>
      </c>
      <c r="B71" s="1320">
        <v>1289077.1347235686</v>
      </c>
      <c r="C71" s="763">
        <v>11576.066133624297</v>
      </c>
      <c r="D71" s="763">
        <v>5114.7162623305003</v>
      </c>
      <c r="E71" s="1329">
        <v>587096.55482044187</v>
      </c>
      <c r="F71" s="763">
        <v>287513.72218688508</v>
      </c>
      <c r="G71" s="767">
        <v>288980.77712400007</v>
      </c>
      <c r="H71" s="763">
        <v>60073.602016286641</v>
      </c>
      <c r="I71" s="767">
        <v>41465.249172000003</v>
      </c>
      <c r="J71" s="767">
        <v>7256.2806920000012</v>
      </c>
      <c r="M71" s="204"/>
      <c r="N71" s="1362"/>
    </row>
    <row r="72" spans="1:14" ht="15.75" customHeight="1">
      <c r="A72" s="85">
        <v>2009</v>
      </c>
      <c r="B72" s="1320">
        <v>1242624.4100298544</v>
      </c>
      <c r="C72" s="763">
        <v>9998.0805366112072</v>
      </c>
      <c r="D72" s="763">
        <v>4424.387831</v>
      </c>
      <c r="E72" s="1329">
        <v>553608.63142101397</v>
      </c>
      <c r="F72" s="763">
        <v>282596.48667685478</v>
      </c>
      <c r="G72" s="767">
        <v>278145.61822800001</v>
      </c>
      <c r="H72" s="763">
        <v>60690.359179412997</v>
      </c>
      <c r="I72" s="767">
        <v>43599.883787999999</v>
      </c>
      <c r="J72" s="767">
        <v>9560.9623689611763</v>
      </c>
      <c r="M72" s="204"/>
      <c r="N72" s="1362"/>
    </row>
    <row r="73" spans="1:14" ht="15.75" customHeight="1">
      <c r="A73" s="85">
        <v>2010</v>
      </c>
      <c r="B73" s="1320">
        <v>1350624.6336122735</v>
      </c>
      <c r="C73" s="763">
        <v>10022.672990507761</v>
      </c>
      <c r="D73" s="763">
        <v>6784.8133769999995</v>
      </c>
      <c r="E73" s="1329">
        <v>564635.44790387538</v>
      </c>
      <c r="F73" s="763">
        <v>300011.47287207627</v>
      </c>
      <c r="G73" s="767">
        <v>296337.64175999997</v>
      </c>
      <c r="H73" s="763">
        <v>117164.75830057866</v>
      </c>
      <c r="I73" s="767">
        <v>47000.341511999999</v>
      </c>
      <c r="J73" s="767">
        <v>8667.1975612355127</v>
      </c>
      <c r="M73" s="204"/>
      <c r="N73" s="1362"/>
    </row>
    <row r="74" spans="1:14" ht="15.75" customHeight="1">
      <c r="A74" s="85">
        <v>2011</v>
      </c>
      <c r="B74" s="1320">
        <v>1337433.4209352955</v>
      </c>
      <c r="C74" s="796">
        <v>11167.545859362783</v>
      </c>
      <c r="D74" s="796">
        <v>7653.5374420000007</v>
      </c>
      <c r="E74" s="1329">
        <v>557442.32167533657</v>
      </c>
      <c r="F74" s="796">
        <v>283704.2424851078</v>
      </c>
      <c r="G74" s="767">
        <v>304097.00925599993</v>
      </c>
      <c r="H74" s="763">
        <v>120678.18561484567</v>
      </c>
      <c r="I74" s="767">
        <v>44272.44578400001</v>
      </c>
      <c r="J74" s="767">
        <v>8417.7689986429523</v>
      </c>
      <c r="M74" s="204"/>
      <c r="N74" s="1362"/>
    </row>
    <row r="75" spans="1:14" ht="15.75" customHeight="1">
      <c r="A75" s="317">
        <v>2012</v>
      </c>
      <c r="B75" s="1320">
        <v>1332990.7059277522</v>
      </c>
      <c r="C75" s="796">
        <v>10529.401175062339</v>
      </c>
      <c r="D75" s="796">
        <v>7466.5330899999999</v>
      </c>
      <c r="E75" s="1329">
        <v>548366.26904897625</v>
      </c>
      <c r="F75" s="796">
        <v>290538.07702342817</v>
      </c>
      <c r="G75" s="767">
        <v>282599.44407258416</v>
      </c>
      <c r="H75" s="763">
        <v>133516.32510569069</v>
      </c>
      <c r="I75" s="767">
        <v>47000.525200000004</v>
      </c>
      <c r="J75" s="767">
        <v>12974.131212010696</v>
      </c>
      <c r="L75" s="711"/>
      <c r="M75" s="204"/>
      <c r="N75" s="1362"/>
    </row>
    <row r="76" spans="1:14" ht="15.75" customHeight="1">
      <c r="A76" s="743">
        <v>2013</v>
      </c>
      <c r="B76" s="1320">
        <v>1348283.1349517624</v>
      </c>
      <c r="C76" s="796">
        <v>8994.9625756079968</v>
      </c>
      <c r="D76" s="796">
        <v>7529.0932469999989</v>
      </c>
      <c r="E76" s="1329">
        <v>564995.61795177753</v>
      </c>
      <c r="F76" s="796">
        <v>284779.80300100555</v>
      </c>
      <c r="G76" s="798">
        <v>279127.71822145913</v>
      </c>
      <c r="H76" s="796">
        <v>137855.56418993985</v>
      </c>
      <c r="I76" s="798">
        <v>48911.094560000005</v>
      </c>
      <c r="J76" s="798">
        <v>16089.30704997266</v>
      </c>
      <c r="M76" s="204"/>
      <c r="N76" s="1362"/>
    </row>
    <row r="77" spans="1:14" ht="15.75" customHeight="1">
      <c r="A77" s="740">
        <v>2014</v>
      </c>
      <c r="B77" s="1106">
        <v>1283199.9084885274</v>
      </c>
      <c r="C77" s="1075">
        <v>9397.627504</v>
      </c>
      <c r="D77" s="1075">
        <v>6668.8930709999995</v>
      </c>
      <c r="E77" s="1333">
        <v>549904.33383885433</v>
      </c>
      <c r="F77" s="1075">
        <v>260061.6325159329</v>
      </c>
      <c r="G77" s="1062">
        <v>272373.41376103647</v>
      </c>
      <c r="H77" s="1071">
        <v>124367.53086770377</v>
      </c>
      <c r="I77" s="1073">
        <v>43385.594319999989</v>
      </c>
      <c r="J77" s="1073">
        <v>17040.882609999997</v>
      </c>
      <c r="L77" s="711"/>
      <c r="M77" s="204"/>
      <c r="N77" s="1362"/>
    </row>
    <row r="78" spans="1:14" s="797" customFormat="1" ht="15.75" customHeight="1">
      <c r="A78" s="799">
        <v>2015</v>
      </c>
      <c r="B78" s="1106">
        <v>1301097.420838356</v>
      </c>
      <c r="C78" s="1107">
        <v>8502.7235490000003</v>
      </c>
      <c r="D78" s="1107">
        <v>6542.2874000000002</v>
      </c>
      <c r="E78" s="1333">
        <v>546183.42165148281</v>
      </c>
      <c r="F78" s="1107">
        <v>268313.38244211819</v>
      </c>
      <c r="G78" s="1062">
        <v>278439.58380272798</v>
      </c>
      <c r="H78" s="1123">
        <v>131064.66553302709</v>
      </c>
      <c r="I78" s="1098">
        <v>45924.741799999996</v>
      </c>
      <c r="J78" s="1098">
        <v>16126.614659999999</v>
      </c>
      <c r="L78" s="794"/>
      <c r="M78" s="204"/>
      <c r="N78" s="1362"/>
    </row>
    <row r="79" spans="1:14" s="829" customFormat="1" ht="15.75" customHeight="1">
      <c r="A79" s="832">
        <v>2016</v>
      </c>
      <c r="B79" s="1106">
        <v>1341048.7446855756</v>
      </c>
      <c r="C79" s="1107">
        <v>7585.7394359999998</v>
      </c>
      <c r="D79" s="1107">
        <v>7771.4455599999992</v>
      </c>
      <c r="E79" s="1333">
        <v>552780.29689766595</v>
      </c>
      <c r="F79" s="1107">
        <v>285418.88519619964</v>
      </c>
      <c r="G79" s="1062">
        <v>276554.44262696005</v>
      </c>
      <c r="H79" s="1123">
        <v>145007.06476874987</v>
      </c>
      <c r="I79" s="1098">
        <v>48897.403439999995</v>
      </c>
      <c r="J79" s="1098">
        <v>17033.466759999999</v>
      </c>
      <c r="L79" s="820"/>
      <c r="M79" s="204"/>
      <c r="N79" s="1362"/>
    </row>
    <row r="80" spans="1:14" s="915" customFormat="1" ht="15.75" customHeight="1">
      <c r="A80" s="917">
        <v>2017</v>
      </c>
      <c r="B80" s="1106">
        <v>1353417.2128401285</v>
      </c>
      <c r="C80" s="1107">
        <v>7730.0776999999998</v>
      </c>
      <c r="D80" s="1107">
        <v>8796.5356792400016</v>
      </c>
      <c r="E80" s="1333">
        <v>556179.52951184812</v>
      </c>
      <c r="F80" s="1107">
        <v>287994.41586900724</v>
      </c>
      <c r="G80" s="1107">
        <v>278785.71658183646</v>
      </c>
      <c r="H80" s="1123">
        <v>147748.834893997</v>
      </c>
      <c r="I80" s="1123">
        <v>49554.460119999996</v>
      </c>
      <c r="J80" s="1123">
        <v>16627.642489999998</v>
      </c>
      <c r="L80" s="910"/>
      <c r="M80" s="204"/>
      <c r="N80" s="1361"/>
    </row>
    <row r="81" spans="1:14" s="1072" customFormat="1" ht="15.75" customHeight="1">
      <c r="A81" s="1074">
        <v>2018</v>
      </c>
      <c r="B81" s="1107">
        <v>1369246.135400923</v>
      </c>
      <c r="C81" s="1107">
        <v>7783.2726114014258</v>
      </c>
      <c r="D81" s="1107">
        <v>8602.9130076756028</v>
      </c>
      <c r="E81" s="1107">
        <v>535411.21095733985</v>
      </c>
      <c r="F81" s="1107">
        <v>285959.46236119169</v>
      </c>
      <c r="G81" s="1107">
        <v>285721.94880000007</v>
      </c>
      <c r="H81" s="1123">
        <v>165465.97887131493</v>
      </c>
      <c r="I81" s="1123">
        <v>56665.619291999988</v>
      </c>
      <c r="J81" s="1123">
        <v>23635.729499999998</v>
      </c>
      <c r="L81" s="1070"/>
      <c r="M81" s="204"/>
      <c r="N81" s="1362"/>
    </row>
    <row r="82" spans="1:14" s="1077" customFormat="1" ht="15.75" customHeight="1">
      <c r="A82" s="1099">
        <v>2019</v>
      </c>
      <c r="B82" s="1107">
        <v>1407621.4689500076</v>
      </c>
      <c r="C82" s="1107">
        <v>7144.2430000000004</v>
      </c>
      <c r="D82" s="1107">
        <v>8164.1230743295946</v>
      </c>
      <c r="E82" s="1107">
        <v>571141.63924196118</v>
      </c>
      <c r="F82" s="1107">
        <v>288759.78437738575</v>
      </c>
      <c r="G82" s="1107">
        <v>277412.50230480009</v>
      </c>
      <c r="H82" s="1210">
        <v>172861.96087073084</v>
      </c>
      <c r="I82" s="1210">
        <v>56932.900080799998</v>
      </c>
      <c r="J82" s="1210">
        <v>25204.315999999995</v>
      </c>
      <c r="L82" s="1070"/>
      <c r="M82" s="204"/>
      <c r="N82" s="1362"/>
    </row>
    <row r="83" spans="1:14" ht="15.75" customHeight="1">
      <c r="A83" s="99" t="s">
        <v>168</v>
      </c>
      <c r="B83" s="763"/>
      <c r="C83" s="763"/>
      <c r="D83" s="763"/>
      <c r="E83" s="763"/>
      <c r="F83" s="763"/>
      <c r="G83" s="763"/>
      <c r="H83" s="88"/>
      <c r="I83" s="88"/>
      <c r="J83" s="88"/>
    </row>
    <row r="84" spans="1:14" ht="15">
      <c r="A84" s="983" t="s">
        <v>257</v>
      </c>
      <c r="B84" s="968"/>
      <c r="C84" s="968"/>
      <c r="D84" s="311"/>
      <c r="E84" s="311"/>
    </row>
    <row r="85" spans="1:14" ht="24.75" customHeight="1">
      <c r="A85" s="1600" t="s">
        <v>858</v>
      </c>
      <c r="B85" s="1600"/>
      <c r="C85" s="1600"/>
      <c r="D85" s="1600"/>
      <c r="E85" s="1600"/>
      <c r="F85" s="1600"/>
      <c r="G85" s="1600"/>
      <c r="H85" s="1600"/>
      <c r="I85" s="1600"/>
      <c r="J85" s="1600"/>
      <c r="K85" s="1600"/>
    </row>
  </sheetData>
  <mergeCells count="11">
    <mergeCell ref="A85:K85"/>
    <mergeCell ref="H37:J37"/>
    <mergeCell ref="H28:J28"/>
    <mergeCell ref="H29:J29"/>
    <mergeCell ref="H30:J30"/>
    <mergeCell ref="H31:J31"/>
    <mergeCell ref="H32:J32"/>
    <mergeCell ref="H33:J33"/>
    <mergeCell ref="H34:J34"/>
    <mergeCell ref="H35:J35"/>
    <mergeCell ref="H36:J36"/>
  </mergeCells>
  <conditionalFormatting sqref="A1:GR20 A28:H37 K28:GR37 A86:GR997 A85 L85:GR85 A38:GR38 A22:GR27 B21:GR21 A40:GR45 B39:GR39 A56:GR62 A46:A55 C46:D55 A81:GR84 A63:A80 C63:D80 F46:GR55 F63:GR80">
    <cfRule type="cellIs" dxfId="410" priority="7" stopIfTrue="1" operator="equal">
      <formula>0</formula>
    </cfRule>
  </conditionalFormatting>
  <conditionalFormatting sqref="A21">
    <cfRule type="cellIs" dxfId="409" priority="6" stopIfTrue="1" operator="equal">
      <formula>0</formula>
    </cfRule>
  </conditionalFormatting>
  <conditionalFormatting sqref="A39">
    <cfRule type="cellIs" dxfId="408" priority="5" stopIfTrue="1" operator="equal">
      <formula>0</formula>
    </cfRule>
  </conditionalFormatting>
  <conditionalFormatting sqref="B46:B55">
    <cfRule type="cellIs" dxfId="407" priority="4" stopIfTrue="1" operator="equal">
      <formula>0</formula>
    </cfRule>
  </conditionalFormatting>
  <conditionalFormatting sqref="B63:B80">
    <cfRule type="cellIs" dxfId="406" priority="3" stopIfTrue="1" operator="equal">
      <formula>0</formula>
    </cfRule>
  </conditionalFormatting>
  <conditionalFormatting sqref="E46:E55">
    <cfRule type="cellIs" dxfId="405" priority="2" stopIfTrue="1" operator="equal">
      <formula>0</formula>
    </cfRule>
  </conditionalFormatting>
  <conditionalFormatting sqref="E63:E80">
    <cfRule type="cellIs" dxfId="404" priority="1" stopIfTrue="1" operator="equal">
      <formula>0</formula>
    </cfRule>
  </conditionalFormatting>
  <pageMargins left="0.78740157480314965" right="0.78740157480314965" top="0.78740157480314965" bottom="0.78740157480314965" header="0.51181102362204722" footer="0.51181102362204722"/>
  <pageSetup paperSize="9" scale="98" orientation="landscape" r:id="rId1"/>
  <headerFooter alignWithMargins="0">
    <oddFooter>&amp;L&amp;"Arial,Standard"&amp;10Stand: 14.01.2022&amp;C&amp;"Arial,Standard"&amp;10Bayerisches Landesamt für Statistik - Energiebilanz 2019&amp;R&amp;"Arial,Standard"&amp;10&amp;P von &amp;N</oddFooter>
  </headerFooter>
  <rowBreaks count="3" manualBreakCount="3">
    <brk id="22" max="10" man="1"/>
    <brk id="40" max="10" man="1"/>
    <brk id="57"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EDF082"/>
  </sheetPr>
  <dimension ref="A1:Q84"/>
  <sheetViews>
    <sheetView view="pageBreakPreview" zoomScaleNormal="100" zoomScaleSheetLayoutView="100" workbookViewId="0"/>
  </sheetViews>
  <sheetFormatPr baseColWidth="10" defaultColWidth="9.85546875" defaultRowHeight="15.75" customHeight="1"/>
  <cols>
    <col min="1" max="1" width="7.140625" style="296" customWidth="1"/>
    <col min="2" max="5" width="30" style="296" customWidth="1"/>
    <col min="6" max="6" width="1.42578125" style="296" customWidth="1"/>
    <col min="7" max="7" width="9.85546875" style="296" customWidth="1"/>
    <col min="8" max="9" width="9.85546875" style="296"/>
    <col min="10" max="10" width="10.42578125" style="296" bestFit="1" customWidth="1"/>
    <col min="11" max="16384" width="9.85546875" style="296"/>
  </cols>
  <sheetData>
    <row r="1" spans="1:17" ht="15.75" customHeight="1">
      <c r="A1" s="453" t="s">
        <v>874</v>
      </c>
      <c r="B1" s="525"/>
      <c r="C1" s="525"/>
      <c r="D1" s="297"/>
      <c r="E1" s="297"/>
      <c r="F1" s="297"/>
      <c r="G1" s="297"/>
      <c r="H1" s="297"/>
      <c r="I1" s="297"/>
      <c r="J1" s="297"/>
      <c r="K1" s="297"/>
      <c r="L1" s="297"/>
      <c r="M1" s="297"/>
      <c r="N1" s="297"/>
      <c r="O1" s="297"/>
      <c r="P1" s="297"/>
      <c r="Q1" s="297"/>
    </row>
    <row r="2" spans="1:17" ht="15.75" customHeight="1">
      <c r="F2" s="599"/>
      <c r="G2" s="599"/>
      <c r="H2" s="277"/>
    </row>
    <row r="3" spans="1:17" ht="15.75" customHeight="1">
      <c r="A3" s="353"/>
      <c r="B3" s="275"/>
      <c r="C3" s="280" t="s">
        <v>11</v>
      </c>
      <c r="D3" s="279"/>
      <c r="E3" s="279"/>
      <c r="F3" s="599"/>
      <c r="G3" s="599"/>
      <c r="H3" s="277"/>
    </row>
    <row r="4" spans="1:17" ht="15.75" customHeight="1">
      <c r="A4" s="354"/>
      <c r="B4" s="274"/>
      <c r="C4" s="320" t="s">
        <v>266</v>
      </c>
      <c r="D4" s="562" t="s">
        <v>940</v>
      </c>
      <c r="E4" s="596" t="s">
        <v>497</v>
      </c>
      <c r="F4" s="599"/>
      <c r="G4" s="599"/>
      <c r="H4" s="277"/>
    </row>
    <row r="5" spans="1:17" ht="15.75" customHeight="1">
      <c r="A5" s="355"/>
      <c r="B5" s="356" t="s">
        <v>17</v>
      </c>
      <c r="C5" s="357"/>
      <c r="D5" s="357"/>
      <c r="E5" s="357"/>
      <c r="F5" s="599"/>
      <c r="G5" s="599"/>
      <c r="H5" s="277"/>
    </row>
    <row r="6" spans="1:17" ht="15.75" customHeight="1">
      <c r="A6" s="85">
        <v>1950</v>
      </c>
      <c r="B6" s="318">
        <v>337000</v>
      </c>
      <c r="C6" s="312">
        <v>127285</v>
      </c>
      <c r="D6" s="314">
        <v>58059</v>
      </c>
      <c r="E6" s="312">
        <v>66676</v>
      </c>
      <c r="F6" s="599"/>
      <c r="G6" s="599"/>
      <c r="H6" s="267"/>
      <c r="I6" s="204"/>
    </row>
    <row r="7" spans="1:17" ht="15.75" customHeight="1">
      <c r="A7" s="85">
        <v>1955</v>
      </c>
      <c r="B7" s="319">
        <v>492000</v>
      </c>
      <c r="C7" s="88">
        <v>184552</v>
      </c>
      <c r="D7" s="316">
        <v>87719</v>
      </c>
      <c r="E7" s="88">
        <v>151757</v>
      </c>
      <c r="F7" s="599"/>
      <c r="G7" s="599"/>
      <c r="H7" s="267"/>
      <c r="I7" s="204"/>
    </row>
    <row r="8" spans="1:17" ht="15.75" customHeight="1">
      <c r="A8" s="85">
        <v>1960</v>
      </c>
      <c r="B8" s="319">
        <v>598000</v>
      </c>
      <c r="C8" s="88">
        <v>220865</v>
      </c>
      <c r="D8" s="316">
        <v>118551</v>
      </c>
      <c r="E8" s="88">
        <v>184025</v>
      </c>
      <c r="F8" s="599"/>
      <c r="G8" s="599"/>
      <c r="H8" s="267"/>
      <c r="I8" s="204"/>
    </row>
    <row r="9" spans="1:17" ht="15.75" customHeight="1">
      <c r="A9" s="85">
        <v>1965</v>
      </c>
      <c r="B9" s="319">
        <v>736000</v>
      </c>
      <c r="C9" s="88">
        <v>264387</v>
      </c>
      <c r="D9" s="316">
        <v>166997</v>
      </c>
      <c r="E9" s="88">
        <v>287892</v>
      </c>
      <c r="F9"/>
      <c r="G9"/>
      <c r="H9" s="267"/>
      <c r="I9" s="204"/>
    </row>
    <row r="10" spans="1:17" ht="15.75" customHeight="1">
      <c r="A10" s="85">
        <v>1970</v>
      </c>
      <c r="B10" s="319">
        <v>952590</v>
      </c>
      <c r="C10" s="88">
        <v>298209</v>
      </c>
      <c r="D10" s="316">
        <v>230273</v>
      </c>
      <c r="E10" s="88">
        <v>424108</v>
      </c>
      <c r="F10"/>
      <c r="G10"/>
      <c r="H10" s="267"/>
      <c r="I10" s="204"/>
    </row>
    <row r="11" spans="1:17" ht="15.75" customHeight="1">
      <c r="A11" s="85">
        <v>1971</v>
      </c>
      <c r="B11" s="319">
        <v>980381.90800000005</v>
      </c>
      <c r="C11" s="88">
        <v>320365.74800000002</v>
      </c>
      <c r="D11" s="316">
        <v>247535.36799999999</v>
      </c>
      <c r="E11" s="88">
        <v>412480.79200000002</v>
      </c>
      <c r="F11"/>
      <c r="G11"/>
      <c r="H11" s="267"/>
      <c r="I11" s="204"/>
    </row>
    <row r="12" spans="1:17" ht="15.75" customHeight="1">
      <c r="A12" s="85">
        <v>1972</v>
      </c>
      <c r="B12" s="319">
        <v>1035568.872</v>
      </c>
      <c r="C12" s="88">
        <v>327370.36</v>
      </c>
      <c r="D12" s="316">
        <v>245718.272</v>
      </c>
      <c r="E12" s="88">
        <v>462480.24</v>
      </c>
      <c r="F12"/>
      <c r="G12"/>
      <c r="H12" s="267"/>
      <c r="I12" s="204"/>
    </row>
    <row r="13" spans="1:17" ht="15.75" customHeight="1">
      <c r="A13" s="85">
        <v>1973</v>
      </c>
      <c r="B13" s="319">
        <v>1070972.936</v>
      </c>
      <c r="C13" s="88">
        <v>340353.804</v>
      </c>
      <c r="D13" s="316">
        <v>254012.43599999999</v>
      </c>
      <c r="E13" s="88">
        <v>476606.696</v>
      </c>
      <c r="F13"/>
      <c r="G13"/>
      <c r="H13" s="267"/>
      <c r="I13" s="204"/>
    </row>
    <row r="14" spans="1:17" ht="15.75" customHeight="1">
      <c r="A14" s="85">
        <v>1974</v>
      </c>
      <c r="B14" s="319">
        <v>1061506.452</v>
      </c>
      <c r="C14" s="88">
        <v>327194.51199999999</v>
      </c>
      <c r="D14" s="316">
        <v>253807.28</v>
      </c>
      <c r="E14" s="88">
        <v>480504.66</v>
      </c>
      <c r="F14"/>
      <c r="G14"/>
      <c r="H14" s="267"/>
      <c r="I14" s="204"/>
    </row>
    <row r="15" spans="1:17" ht="15.75" customHeight="1">
      <c r="A15" s="85">
        <v>1975</v>
      </c>
      <c r="B15" s="319">
        <v>1042582</v>
      </c>
      <c r="C15" s="88">
        <v>278835</v>
      </c>
      <c r="D15" s="316">
        <v>261954.99999999997</v>
      </c>
      <c r="E15" s="88">
        <v>501792</v>
      </c>
      <c r="F15"/>
      <c r="G15"/>
      <c r="H15" s="267"/>
      <c r="I15" s="204"/>
    </row>
    <row r="16" spans="1:17" ht="15.75" customHeight="1">
      <c r="A16" s="85">
        <v>1976</v>
      </c>
      <c r="B16" s="319">
        <v>1162472.5120000001</v>
      </c>
      <c r="C16" s="88">
        <v>306180.67599999998</v>
      </c>
      <c r="D16" s="316">
        <v>273238.484</v>
      </c>
      <c r="E16" s="88">
        <v>583053.35200000007</v>
      </c>
      <c r="F16"/>
      <c r="G16"/>
      <c r="H16" s="267"/>
      <c r="I16" s="204"/>
    </row>
    <row r="17" spans="1:15" ht="15.75" customHeight="1">
      <c r="A17" s="85">
        <v>1977</v>
      </c>
      <c r="B17" s="319">
        <v>1156991.9160000002</v>
      </c>
      <c r="C17" s="88">
        <v>304891.12400000001</v>
      </c>
      <c r="D17" s="316">
        <v>301755.16800000001</v>
      </c>
      <c r="E17" s="88">
        <v>550345.62400000007</v>
      </c>
      <c r="F17"/>
      <c r="G17"/>
      <c r="H17" s="267"/>
      <c r="I17" s="204"/>
    </row>
    <row r="18" spans="1:15" ht="15.75" customHeight="1">
      <c r="A18" s="85">
        <v>1978</v>
      </c>
      <c r="B18" s="319">
        <v>1167542.46</v>
      </c>
      <c r="C18" s="88">
        <v>317757</v>
      </c>
      <c r="D18" s="316">
        <v>303132.64399999997</v>
      </c>
      <c r="E18" s="88">
        <v>546652.81599999999</v>
      </c>
      <c r="F18"/>
      <c r="G18"/>
      <c r="H18" s="267"/>
      <c r="I18" s="204"/>
    </row>
    <row r="19" spans="1:15" ht="15.75" customHeight="1">
      <c r="A19" s="85">
        <v>1979</v>
      </c>
      <c r="B19" s="319">
        <v>1205950</v>
      </c>
      <c r="C19" s="88">
        <v>325837</v>
      </c>
      <c r="D19" s="316">
        <v>306708</v>
      </c>
      <c r="E19" s="88">
        <v>573405</v>
      </c>
      <c r="F19"/>
      <c r="G19"/>
      <c r="H19" s="267"/>
      <c r="I19" s="204"/>
    </row>
    <row r="20" spans="1:15" s="277" customFormat="1" ht="15.75" customHeight="1">
      <c r="A20" s="99" t="s">
        <v>168</v>
      </c>
      <c r="B20" s="88"/>
      <c r="C20" s="88"/>
      <c r="D20" s="605"/>
      <c r="E20" s="88"/>
      <c r="F20"/>
      <c r="G20"/>
      <c r="H20" s="267"/>
      <c r="J20" s="267"/>
    </row>
    <row r="21" spans="1:15" s="277" customFormat="1" ht="15.75" customHeight="1">
      <c r="A21" s="106" t="s">
        <v>550</v>
      </c>
      <c r="B21" s="1329"/>
      <c r="C21" s="1329"/>
      <c r="D21" s="605"/>
      <c r="E21" s="1329"/>
      <c r="F21" s="1393"/>
      <c r="G21" s="1393"/>
      <c r="H21" s="267"/>
      <c r="J21" s="267"/>
    </row>
    <row r="22" spans="1:15" s="277" customFormat="1" ht="15.75" customHeight="1">
      <c r="A22" s="983" t="s">
        <v>939</v>
      </c>
      <c r="B22" s="88"/>
      <c r="C22" s="88"/>
      <c r="D22" s="605"/>
      <c r="E22" s="88"/>
      <c r="F22" s="571"/>
      <c r="G22" s="571"/>
      <c r="H22" s="267"/>
      <c r="J22" s="267"/>
    </row>
    <row r="23" spans="1:15" s="277" customFormat="1" ht="15.75" customHeight="1">
      <c r="A23" s="106" t="s">
        <v>267</v>
      </c>
      <c r="B23" s="1329"/>
      <c r="C23" s="1329"/>
      <c r="D23" s="605"/>
      <c r="E23" s="1329"/>
      <c r="F23" s="571"/>
      <c r="G23" s="571"/>
      <c r="H23" s="267"/>
      <c r="J23" s="267"/>
    </row>
    <row r="24" spans="1:15" s="277" customFormat="1" ht="15">
      <c r="A24" s="277" t="s">
        <v>938</v>
      </c>
      <c r="B24" s="88"/>
      <c r="C24" s="88"/>
      <c r="D24" s="605"/>
      <c r="E24" s="88"/>
      <c r="F24" s="571"/>
      <c r="G24" s="571"/>
      <c r="H24" s="267"/>
      <c r="J24" s="267"/>
    </row>
    <row r="25" spans="1:15" s="277" customFormat="1" ht="15.75" customHeight="1">
      <c r="A25" s="453" t="s">
        <v>874</v>
      </c>
      <c r="B25" s="88"/>
      <c r="C25" s="88"/>
      <c r="D25" s="605"/>
      <c r="E25" s="88"/>
      <c r="F25" s="571"/>
      <c r="G25" s="571"/>
      <c r="H25" s="267"/>
      <c r="J25" s="267"/>
    </row>
    <row r="26" spans="1:15" s="277" customFormat="1" ht="15.75" customHeight="1">
      <c r="A26" s="85"/>
      <c r="B26" s="88"/>
      <c r="C26" s="88"/>
      <c r="D26" s="605"/>
      <c r="E26" s="88"/>
      <c r="F26" s="571"/>
      <c r="G26" s="571"/>
      <c r="H26" s="267"/>
      <c r="J26" s="267"/>
    </row>
    <row r="27" spans="1:15" ht="15.75" customHeight="1">
      <c r="A27" s="353"/>
      <c r="B27" s="653"/>
      <c r="C27" s="654" t="s">
        <v>11</v>
      </c>
      <c r="D27" s="655"/>
      <c r="E27" s="655"/>
      <c r="F27" s="599"/>
      <c r="G27" s="599"/>
      <c r="H27" s="277"/>
    </row>
    <row r="28" spans="1:15" ht="15.75" customHeight="1">
      <c r="A28" s="354"/>
      <c r="B28" s="656"/>
      <c r="C28" s="657" t="s">
        <v>266</v>
      </c>
      <c r="D28" s="511" t="s">
        <v>944</v>
      </c>
      <c r="E28" s="511" t="s">
        <v>943</v>
      </c>
      <c r="F28" s="599"/>
      <c r="G28" s="599"/>
      <c r="H28" s="277"/>
    </row>
    <row r="29" spans="1:15" ht="15.75" customHeight="1">
      <c r="A29" s="355"/>
      <c r="B29" s="660" t="s">
        <v>17</v>
      </c>
      <c r="C29" s="661"/>
      <c r="D29" s="661"/>
      <c r="E29" s="661"/>
      <c r="F29" s="599"/>
      <c r="G29" s="599"/>
      <c r="H29" s="277"/>
    </row>
    <row r="30" spans="1:15" ht="15.75" customHeight="1">
      <c r="A30" s="85">
        <v>1980</v>
      </c>
      <c r="B30" s="319">
        <v>1168282</v>
      </c>
      <c r="C30" s="88">
        <v>325613</v>
      </c>
      <c r="D30" s="88">
        <v>312507</v>
      </c>
      <c r="E30" s="88">
        <v>530162</v>
      </c>
      <c r="F30" s="278"/>
      <c r="G30" s="278"/>
      <c r="H30" s="267"/>
      <c r="I30" s="204"/>
    </row>
    <row r="31" spans="1:15" ht="15.75" customHeight="1">
      <c r="A31" s="85">
        <v>1981</v>
      </c>
      <c r="B31" s="319">
        <v>1104852</v>
      </c>
      <c r="C31" s="88">
        <v>303564</v>
      </c>
      <c r="D31" s="88">
        <v>293471</v>
      </c>
      <c r="E31" s="88">
        <v>507817</v>
      </c>
      <c r="F31" s="278"/>
      <c r="G31" s="278"/>
      <c r="H31" s="267"/>
      <c r="I31" s="204"/>
      <c r="L31" s="967"/>
      <c r="M31" s="967"/>
      <c r="N31" s="967"/>
      <c r="O31" s="967"/>
    </row>
    <row r="32" spans="1:15" ht="15.75" customHeight="1">
      <c r="A32" s="85">
        <v>1982</v>
      </c>
      <c r="B32" s="319">
        <v>1049986</v>
      </c>
      <c r="C32" s="88">
        <v>286989</v>
      </c>
      <c r="D32" s="88">
        <v>292722</v>
      </c>
      <c r="E32" s="88">
        <v>470275</v>
      </c>
      <c r="F32" s="278"/>
      <c r="G32" s="278"/>
      <c r="H32" s="267"/>
      <c r="I32" s="204"/>
      <c r="L32" s="967"/>
      <c r="M32" s="967"/>
      <c r="N32" s="967"/>
      <c r="O32" s="967"/>
    </row>
    <row r="33" spans="1:15" ht="15.75" customHeight="1">
      <c r="A33" s="85">
        <v>1983</v>
      </c>
      <c r="B33" s="319">
        <v>1084932</v>
      </c>
      <c r="C33" s="88">
        <v>280041</v>
      </c>
      <c r="D33" s="88">
        <v>302570</v>
      </c>
      <c r="E33" s="88">
        <v>502321</v>
      </c>
      <c r="F33" s="278"/>
      <c r="G33" s="278"/>
      <c r="H33" s="267"/>
      <c r="I33" s="204"/>
      <c r="L33" s="967"/>
      <c r="M33" s="967"/>
      <c r="N33" s="967"/>
      <c r="O33" s="967"/>
    </row>
    <row r="34" spans="1:15" ht="15.75" customHeight="1">
      <c r="A34" s="85">
        <v>1984</v>
      </c>
      <c r="B34" s="319">
        <v>1127638</v>
      </c>
      <c r="C34" s="88">
        <v>296745</v>
      </c>
      <c r="D34" s="88">
        <v>309918</v>
      </c>
      <c r="E34" s="88">
        <v>520975</v>
      </c>
      <c r="F34" s="278"/>
      <c r="G34" s="278"/>
      <c r="H34" s="267"/>
      <c r="I34" s="204"/>
      <c r="L34" s="967"/>
      <c r="M34" s="967"/>
      <c r="N34" s="967"/>
      <c r="O34" s="967"/>
    </row>
    <row r="35" spans="1:15" ht="15.75" customHeight="1">
      <c r="A35" s="85">
        <v>1985</v>
      </c>
      <c r="B35" s="319">
        <v>1163311</v>
      </c>
      <c r="C35" s="88">
        <v>294241</v>
      </c>
      <c r="D35" s="88">
        <v>314721</v>
      </c>
      <c r="E35" s="88">
        <v>554349</v>
      </c>
      <c r="F35" s="278"/>
      <c r="G35" s="278"/>
      <c r="H35" s="267"/>
      <c r="I35" s="204"/>
      <c r="L35" s="967"/>
      <c r="M35" s="967"/>
      <c r="N35" s="967"/>
      <c r="O35" s="967"/>
    </row>
    <row r="36" spans="1:15" ht="15.75" customHeight="1">
      <c r="A36" s="85">
        <v>1986</v>
      </c>
      <c r="B36" s="319">
        <v>1208466</v>
      </c>
      <c r="C36" s="88">
        <v>296046</v>
      </c>
      <c r="D36" s="88">
        <v>338882</v>
      </c>
      <c r="E36" s="88">
        <v>573538</v>
      </c>
      <c r="F36" s="278"/>
      <c r="G36" s="278"/>
      <c r="H36" s="267"/>
      <c r="I36" s="204"/>
      <c r="L36" s="967"/>
      <c r="M36" s="967"/>
      <c r="N36" s="967"/>
      <c r="O36" s="967"/>
    </row>
    <row r="37" spans="1:15" ht="15.75" customHeight="1">
      <c r="A37" s="85">
        <v>1987</v>
      </c>
      <c r="B37" s="319">
        <v>1199685</v>
      </c>
      <c r="C37" s="88">
        <v>289578</v>
      </c>
      <c r="D37" s="88">
        <v>350115</v>
      </c>
      <c r="E37" s="88">
        <v>559992</v>
      </c>
      <c r="F37" s="278"/>
      <c r="G37" s="278"/>
      <c r="H37" s="267"/>
      <c r="I37" s="204"/>
      <c r="L37" s="967"/>
      <c r="M37" s="967"/>
      <c r="N37" s="967"/>
      <c r="O37" s="967"/>
    </row>
    <row r="38" spans="1:15" ht="15.75" customHeight="1">
      <c r="A38" s="85">
        <v>1988</v>
      </c>
      <c r="B38" s="970">
        <v>1213616</v>
      </c>
      <c r="C38" s="88">
        <v>289156</v>
      </c>
      <c r="D38" s="88">
        <v>362585</v>
      </c>
      <c r="E38" s="88">
        <v>561875</v>
      </c>
      <c r="F38" s="278"/>
      <c r="G38" s="278"/>
      <c r="H38" s="267"/>
      <c r="I38" s="204"/>
      <c r="L38" s="967"/>
      <c r="M38" s="967"/>
      <c r="N38" s="967"/>
      <c r="O38" s="967"/>
    </row>
    <row r="39" spans="1:15" ht="15.75" customHeight="1">
      <c r="A39" s="85">
        <v>1989</v>
      </c>
      <c r="B39" s="970">
        <v>1157076</v>
      </c>
      <c r="C39" s="88">
        <v>305597</v>
      </c>
      <c r="D39" s="88">
        <v>367751</v>
      </c>
      <c r="E39" s="88">
        <v>483728</v>
      </c>
      <c r="F39" s="278"/>
      <c r="G39" s="278"/>
      <c r="H39" s="267"/>
      <c r="I39" s="204"/>
      <c r="L39" s="967"/>
      <c r="M39" s="967"/>
      <c r="N39" s="967"/>
      <c r="O39" s="967"/>
    </row>
    <row r="40" spans="1:15" ht="15.75" customHeight="1">
      <c r="A40" s="85">
        <v>1990</v>
      </c>
      <c r="B40" s="1213">
        <v>1179251.7393898736</v>
      </c>
      <c r="C40" s="763">
        <v>294649</v>
      </c>
      <c r="D40" s="1329">
        <v>368965.64848078287</v>
      </c>
      <c r="E40" s="763">
        <v>515635</v>
      </c>
      <c r="F40" s="277"/>
      <c r="G40" s="277"/>
      <c r="H40" s="267"/>
      <c r="I40" s="204"/>
      <c r="J40" s="1077"/>
      <c r="K40" s="204"/>
      <c r="L40" s="204"/>
    </row>
    <row r="41" spans="1:15" ht="15.75" customHeight="1">
      <c r="A41" s="85">
        <v>1991</v>
      </c>
      <c r="B41" s="1320">
        <v>1246799.6170685824</v>
      </c>
      <c r="C41" s="763">
        <v>304535</v>
      </c>
      <c r="D41" s="1329">
        <v>380294.81126632576</v>
      </c>
      <c r="E41" s="763">
        <v>561970</v>
      </c>
      <c r="H41" s="267"/>
      <c r="I41" s="204"/>
      <c r="J41" s="1077"/>
      <c r="K41" s="204"/>
      <c r="L41" s="204"/>
    </row>
    <row r="42" spans="1:15" ht="15.75" customHeight="1">
      <c r="A42" s="85">
        <v>1992</v>
      </c>
      <c r="B42" s="1320">
        <v>1241227.7211991102</v>
      </c>
      <c r="C42" s="763">
        <v>305356</v>
      </c>
      <c r="D42" s="1329">
        <v>386853.72119911032</v>
      </c>
      <c r="E42" s="763">
        <v>549018</v>
      </c>
      <c r="H42" s="267"/>
      <c r="I42" s="204"/>
      <c r="J42" s="1077"/>
      <c r="K42" s="204"/>
      <c r="L42" s="204"/>
    </row>
    <row r="43" spans="1:15" ht="15.75" customHeight="1">
      <c r="A43" s="85">
        <v>1993</v>
      </c>
      <c r="B43" s="1320">
        <v>1290309.4859019197</v>
      </c>
      <c r="C43" s="763">
        <v>300031</v>
      </c>
      <c r="D43" s="1329">
        <v>409350.48590191972</v>
      </c>
      <c r="E43" s="763">
        <v>580928</v>
      </c>
      <c r="H43" s="267"/>
      <c r="I43" s="204"/>
      <c r="J43" s="1077"/>
      <c r="K43" s="204"/>
      <c r="L43" s="204"/>
    </row>
    <row r="44" spans="1:15" ht="15.75" customHeight="1">
      <c r="A44" s="85">
        <v>1994</v>
      </c>
      <c r="B44" s="1320">
        <v>1260648.6100699052</v>
      </c>
      <c r="C44" s="763">
        <v>298237</v>
      </c>
      <c r="D44" s="1329">
        <v>393941.41006990522</v>
      </c>
      <c r="E44" s="763">
        <v>568468</v>
      </c>
      <c r="H44" s="267"/>
      <c r="I44" s="204"/>
      <c r="J44" s="1077"/>
      <c r="K44" s="204"/>
      <c r="L44" s="204"/>
    </row>
    <row r="45" spans="1:15" ht="15.75" customHeight="1">
      <c r="A45" s="85">
        <v>1995</v>
      </c>
      <c r="B45" s="1320">
        <v>1320592.4669528399</v>
      </c>
      <c r="C45" s="763">
        <v>270504</v>
      </c>
      <c r="D45" s="1329">
        <v>403260.46695283998</v>
      </c>
      <c r="E45" s="763">
        <v>646828</v>
      </c>
      <c r="H45" s="267"/>
      <c r="I45" s="204"/>
      <c r="J45" s="1077"/>
      <c r="K45" s="204"/>
      <c r="L45" s="204"/>
    </row>
    <row r="46" spans="1:15" ht="15.75" customHeight="1">
      <c r="A46" s="85">
        <v>1996</v>
      </c>
      <c r="B46" s="1320">
        <v>1369534.9030115136</v>
      </c>
      <c r="C46" s="763">
        <v>265297</v>
      </c>
      <c r="D46" s="1329">
        <v>407287.90301151364</v>
      </c>
      <c r="E46" s="763">
        <v>696950</v>
      </c>
      <c r="H46" s="267"/>
      <c r="I46" s="204"/>
      <c r="J46" s="1077"/>
      <c r="K46" s="204"/>
      <c r="L46" s="204"/>
    </row>
    <row r="47" spans="1:15" ht="15.75" customHeight="1">
      <c r="A47" s="85">
        <v>1997</v>
      </c>
      <c r="B47" s="1320">
        <v>1340657.8003773221</v>
      </c>
      <c r="C47" s="763">
        <v>262261</v>
      </c>
      <c r="D47" s="1329">
        <v>413693.02450567589</v>
      </c>
      <c r="E47" s="763">
        <v>664703</v>
      </c>
      <c r="H47" s="267"/>
      <c r="I47" s="204"/>
      <c r="J47" s="1077"/>
      <c r="K47" s="204"/>
      <c r="L47" s="204"/>
    </row>
    <row r="48" spans="1:15" ht="15.75" customHeight="1">
      <c r="A48" s="1099">
        <v>1998</v>
      </c>
      <c r="B48" s="1320">
        <v>1358982.9866813428</v>
      </c>
      <c r="C48" s="1123">
        <v>264865.31306901725</v>
      </c>
      <c r="D48" s="1329">
        <v>422018.91455212655</v>
      </c>
      <c r="E48" s="1123">
        <v>672099.2089950752</v>
      </c>
      <c r="H48" s="267"/>
      <c r="I48" s="204"/>
      <c r="J48" s="1077"/>
      <c r="K48" s="204"/>
      <c r="L48" s="204"/>
    </row>
    <row r="49" spans="1:12" ht="15.75" customHeight="1">
      <c r="A49" s="1099">
        <v>1999</v>
      </c>
      <c r="B49" s="1320">
        <v>1355106.042501786</v>
      </c>
      <c r="C49" s="1123">
        <v>261061.1313781935</v>
      </c>
      <c r="D49" s="1329">
        <v>442293.73535024677</v>
      </c>
      <c r="E49" s="1123">
        <v>651749.82002044108</v>
      </c>
      <c r="H49" s="267"/>
      <c r="I49" s="204"/>
      <c r="J49" s="1077"/>
      <c r="K49" s="204"/>
      <c r="L49" s="204"/>
    </row>
    <row r="50" spans="1:12" ht="15.75" customHeight="1">
      <c r="A50" s="99" t="s">
        <v>168</v>
      </c>
      <c r="B50" s="319"/>
      <c r="C50" s="88"/>
      <c r="D50" s="88"/>
      <c r="E50" s="88"/>
      <c r="H50" s="267"/>
      <c r="I50" s="204"/>
      <c r="K50" s="204"/>
      <c r="L50" s="204"/>
    </row>
    <row r="51" spans="1:12" ht="15.75" customHeight="1">
      <c r="A51" s="1480" t="s">
        <v>937</v>
      </c>
      <c r="B51" s="1329"/>
      <c r="C51" s="88"/>
      <c r="D51" s="88"/>
      <c r="E51" s="88"/>
      <c r="H51" s="267"/>
      <c r="I51" s="204"/>
      <c r="K51" s="204"/>
      <c r="L51" s="204"/>
    </row>
    <row r="52" spans="1:12" s="1077" customFormat="1" ht="15.75" customHeight="1">
      <c r="A52" s="106" t="s">
        <v>942</v>
      </c>
      <c r="B52" s="1320"/>
      <c r="C52" s="1329"/>
      <c r="D52" s="1329"/>
      <c r="E52" s="1329"/>
      <c r="H52" s="267"/>
      <c r="I52" s="204"/>
      <c r="K52" s="204"/>
      <c r="L52" s="204"/>
    </row>
    <row r="53" spans="1:12" ht="15.75" customHeight="1">
      <c r="A53" s="106" t="s">
        <v>941</v>
      </c>
      <c r="B53" s="319"/>
      <c r="C53" s="88"/>
      <c r="D53" s="88"/>
      <c r="E53" s="88"/>
      <c r="H53" s="267"/>
      <c r="I53" s="204"/>
      <c r="K53" s="204"/>
      <c r="L53" s="204"/>
    </row>
    <row r="54" spans="1:12" ht="15.75" customHeight="1">
      <c r="A54" s="453" t="s">
        <v>874</v>
      </c>
      <c r="B54" s="525"/>
      <c r="C54" s="525"/>
      <c r="D54" s="525"/>
      <c r="E54" s="297"/>
      <c r="H54" s="267"/>
      <c r="I54" s="204"/>
      <c r="K54" s="204"/>
      <c r="L54" s="204"/>
    </row>
    <row r="55" spans="1:12" ht="15.75" customHeight="1">
      <c r="B55" s="652"/>
      <c r="C55" s="652"/>
      <c r="D55" s="652"/>
      <c r="E55" s="652"/>
      <c r="H55" s="267"/>
      <c r="I55" s="204"/>
      <c r="K55" s="204"/>
      <c r="L55" s="204"/>
    </row>
    <row r="56" spans="1:12" ht="15.75" customHeight="1">
      <c r="A56" s="353"/>
      <c r="B56" s="653"/>
      <c r="C56" s="654" t="s">
        <v>11</v>
      </c>
      <c r="D56" s="655"/>
      <c r="E56" s="655"/>
      <c r="H56" s="267"/>
      <c r="I56" s="204"/>
      <c r="K56" s="204"/>
      <c r="L56" s="204"/>
    </row>
    <row r="57" spans="1:12" ht="15.75" customHeight="1">
      <c r="A57" s="354"/>
      <c r="B57" s="656"/>
      <c r="C57" s="697" t="s">
        <v>479</v>
      </c>
      <c r="D57" s="695" t="s">
        <v>10</v>
      </c>
      <c r="E57" s="695" t="s">
        <v>498</v>
      </c>
      <c r="H57" s="267"/>
      <c r="I57" s="204"/>
      <c r="K57" s="204"/>
      <c r="L57" s="204"/>
    </row>
    <row r="58" spans="1:12" ht="15.75" customHeight="1">
      <c r="A58" s="355"/>
      <c r="B58" s="660" t="s">
        <v>17</v>
      </c>
      <c r="C58" s="661"/>
      <c r="D58" s="661"/>
      <c r="E58" s="661"/>
      <c r="H58" s="267"/>
      <c r="I58" s="204"/>
      <c r="K58" s="204"/>
      <c r="L58" s="204"/>
    </row>
    <row r="59" spans="1:12" ht="15.75" customHeight="1">
      <c r="A59" s="411">
        <v>2000</v>
      </c>
      <c r="B59" s="1107">
        <v>1341601.3288149016</v>
      </c>
      <c r="C59" s="1123">
        <v>271660.70665375877</v>
      </c>
      <c r="D59" s="1329">
        <v>434119.92121420457</v>
      </c>
      <c r="E59" s="1123">
        <v>635821.44640891685</v>
      </c>
      <c r="H59" s="267"/>
      <c r="I59" s="204"/>
      <c r="J59" s="1077"/>
      <c r="K59" s="204"/>
      <c r="L59" s="204"/>
    </row>
    <row r="60" spans="1:12" ht="15.75" customHeight="1">
      <c r="A60" s="1099">
        <v>2001</v>
      </c>
      <c r="B60" s="1333">
        <v>1391565.9116707796</v>
      </c>
      <c r="C60" s="1123">
        <v>264135.74318772869</v>
      </c>
      <c r="D60" s="1329">
        <v>421177.96580781788</v>
      </c>
      <c r="E60" s="1123">
        <v>706251.60491259221</v>
      </c>
      <c r="H60" s="267"/>
      <c r="I60" s="204"/>
      <c r="J60" s="1077"/>
      <c r="K60" s="204"/>
      <c r="L60" s="204"/>
    </row>
    <row r="61" spans="1:12" ht="15.75" customHeight="1">
      <c r="A61" s="1099">
        <v>2002</v>
      </c>
      <c r="B61" s="1333">
        <v>1340982.5895387297</v>
      </c>
      <c r="C61" s="1123">
        <v>254477.09905111374</v>
      </c>
      <c r="D61" s="1329">
        <v>417564.20484201238</v>
      </c>
      <c r="E61" s="1123">
        <v>668941.28562518745</v>
      </c>
      <c r="H61" s="267"/>
      <c r="I61" s="204"/>
      <c r="J61" s="1077"/>
      <c r="K61" s="204"/>
      <c r="L61" s="204"/>
    </row>
    <row r="62" spans="1:12" ht="15.75" customHeight="1">
      <c r="A62" s="1099">
        <v>2003</v>
      </c>
      <c r="B62" s="1333">
        <v>1329139.3197584164</v>
      </c>
      <c r="C62" s="1123">
        <v>270856.04438600637</v>
      </c>
      <c r="D62" s="1329">
        <v>400051.00145863823</v>
      </c>
      <c r="E62" s="1123">
        <v>658232.27412895521</v>
      </c>
      <c r="H62" s="267"/>
      <c r="I62" s="204"/>
      <c r="J62" s="1077"/>
      <c r="K62" s="204"/>
      <c r="L62" s="204"/>
    </row>
    <row r="63" spans="1:12" ht="15.75" customHeight="1">
      <c r="A63" s="1099">
        <v>2004</v>
      </c>
      <c r="B63" s="1333">
        <v>1310390.2396834593</v>
      </c>
      <c r="C63" s="1123">
        <v>288841.25555098715</v>
      </c>
      <c r="D63" s="1329">
        <v>407231.91229953844</v>
      </c>
      <c r="E63" s="1123">
        <v>614317.07165281812</v>
      </c>
      <c r="H63" s="267"/>
      <c r="I63" s="204"/>
      <c r="J63" s="1077"/>
      <c r="K63" s="204"/>
      <c r="L63" s="204"/>
    </row>
    <row r="64" spans="1:12" ht="15.75" customHeight="1">
      <c r="A64" s="1099">
        <v>2005</v>
      </c>
      <c r="B64" s="1333">
        <v>1275007.9095473124</v>
      </c>
      <c r="C64" s="1123">
        <v>288608.52517065022</v>
      </c>
      <c r="D64" s="1329">
        <v>397259.92027186666</v>
      </c>
      <c r="E64" s="1123">
        <v>589139.46458454954</v>
      </c>
      <c r="H64" s="267"/>
      <c r="I64" s="204"/>
      <c r="K64" s="204"/>
      <c r="L64" s="204"/>
    </row>
    <row r="65" spans="1:12" ht="15.75" customHeight="1">
      <c r="A65" s="1099">
        <v>2006</v>
      </c>
      <c r="B65" s="1333">
        <v>1317680.3683664533</v>
      </c>
      <c r="C65" s="1123">
        <v>295530.7978282292</v>
      </c>
      <c r="D65" s="1329">
        <v>397462.20566925936</v>
      </c>
      <c r="E65" s="1123">
        <v>624687.36486896512</v>
      </c>
      <c r="H65" s="267"/>
      <c r="I65" s="204"/>
      <c r="K65" s="204"/>
      <c r="L65" s="204"/>
    </row>
    <row r="66" spans="1:12" ht="15.75" customHeight="1">
      <c r="A66" s="1099">
        <v>2007</v>
      </c>
      <c r="B66" s="1333">
        <v>1210382.5832966748</v>
      </c>
      <c r="C66" s="1123">
        <v>308838.41175656096</v>
      </c>
      <c r="D66" s="1329">
        <v>394463.7556430464</v>
      </c>
      <c r="E66" s="1123">
        <v>507080.41589706781</v>
      </c>
      <c r="H66" s="267"/>
      <c r="I66" s="204"/>
      <c r="K66" s="204"/>
      <c r="L66" s="204"/>
    </row>
    <row r="67" spans="1:12" ht="15.75" customHeight="1">
      <c r="A67" s="1099">
        <v>2008</v>
      </c>
      <c r="B67" s="1333">
        <v>1289077.1347235686</v>
      </c>
      <c r="C67" s="1123">
        <v>291845.42627310369</v>
      </c>
      <c r="D67" s="1329">
        <v>388393.54995505523</v>
      </c>
      <c r="E67" s="1123">
        <v>608838.15849540941</v>
      </c>
      <c r="H67" s="267"/>
      <c r="I67" s="204"/>
      <c r="K67" s="204"/>
      <c r="L67" s="204"/>
    </row>
    <row r="68" spans="1:12" ht="15.75" customHeight="1">
      <c r="A68" s="1099">
        <v>2009</v>
      </c>
      <c r="B68" s="1333">
        <v>1242624.4100298544</v>
      </c>
      <c r="C68" s="1123">
        <v>273461.71470349823</v>
      </c>
      <c r="D68" s="1329">
        <v>384015.54915758205</v>
      </c>
      <c r="E68" s="1123">
        <v>585147.14616877388</v>
      </c>
      <c r="H68" s="267"/>
      <c r="I68" s="204"/>
      <c r="K68" s="204"/>
      <c r="L68" s="204"/>
    </row>
    <row r="69" spans="1:12" ht="15.75" customHeight="1">
      <c r="A69" s="799">
        <v>2010</v>
      </c>
      <c r="B69" s="1333">
        <v>1350624.6336122735</v>
      </c>
      <c r="C69" s="1123">
        <v>312384.32441718591</v>
      </c>
      <c r="D69" s="1329">
        <v>387337.63180309319</v>
      </c>
      <c r="E69" s="1123">
        <v>650902.67739199451</v>
      </c>
      <c r="H69" s="267"/>
      <c r="I69" s="204"/>
      <c r="K69" s="204"/>
      <c r="L69" s="204"/>
    </row>
    <row r="70" spans="1:12" ht="15.75" customHeight="1">
      <c r="A70" s="799">
        <v>2011</v>
      </c>
      <c r="B70" s="1333">
        <v>1337433.4209352955</v>
      </c>
      <c r="C70" s="1123">
        <v>321875.6071469083</v>
      </c>
      <c r="D70" s="1329">
        <v>395319.20810014283</v>
      </c>
      <c r="E70" s="1123">
        <v>620238.6056882448</v>
      </c>
      <c r="H70" s="267"/>
      <c r="I70" s="204"/>
      <c r="K70" s="204"/>
      <c r="L70" s="204"/>
    </row>
    <row r="71" spans="1:12" ht="15.75" customHeight="1">
      <c r="A71" s="799">
        <v>2012</v>
      </c>
      <c r="B71" s="1333">
        <v>1332990.7059277522</v>
      </c>
      <c r="C71" s="1123">
        <v>325027.02915807534</v>
      </c>
      <c r="D71" s="1329">
        <v>389211.75399800966</v>
      </c>
      <c r="E71" s="1123">
        <v>618751.92277166748</v>
      </c>
      <c r="H71" s="267"/>
      <c r="I71" s="204"/>
      <c r="K71" s="204"/>
      <c r="L71" s="204"/>
    </row>
    <row r="72" spans="1:12" ht="15.75" customHeight="1">
      <c r="A72" s="799">
        <v>2013</v>
      </c>
      <c r="B72" s="1333">
        <v>1348283.1349517624</v>
      </c>
      <c r="C72" s="1123">
        <v>319147.67214111239</v>
      </c>
      <c r="D72" s="1329">
        <v>394281.89027550316</v>
      </c>
      <c r="E72" s="1123">
        <v>634853.57253514731</v>
      </c>
      <c r="H72" s="267"/>
      <c r="I72" s="204"/>
      <c r="K72" s="204"/>
      <c r="L72" s="204"/>
    </row>
    <row r="73" spans="1:12" ht="15.75" customHeight="1">
      <c r="A73" s="799">
        <v>2014</v>
      </c>
      <c r="B73" s="1333">
        <v>1283199.9084885274</v>
      </c>
      <c r="C73" s="1123">
        <v>309304.81029289268</v>
      </c>
      <c r="D73" s="1329">
        <v>400070.256543417</v>
      </c>
      <c r="E73" s="1123">
        <v>573824.8416522179</v>
      </c>
      <c r="H73" s="267"/>
      <c r="I73" s="204"/>
      <c r="K73" s="204"/>
      <c r="L73" s="204"/>
    </row>
    <row r="74" spans="1:12" s="797" customFormat="1" ht="15.75" customHeight="1">
      <c r="A74" s="799">
        <v>2015</v>
      </c>
      <c r="B74" s="1333">
        <v>1301097.420838356</v>
      </c>
      <c r="C74" s="1123">
        <v>302682.30363883066</v>
      </c>
      <c r="D74" s="1329">
        <v>400926.12680852023</v>
      </c>
      <c r="E74" s="1123">
        <v>597488.9903910053</v>
      </c>
      <c r="H74" s="267"/>
      <c r="I74" s="204"/>
      <c r="K74" s="204"/>
      <c r="L74" s="204"/>
    </row>
    <row r="75" spans="1:12" s="829" customFormat="1" ht="15.75" customHeight="1">
      <c r="A75" s="832">
        <v>2016</v>
      </c>
      <c r="B75" s="1333">
        <v>1341048.7446855756</v>
      </c>
      <c r="C75" s="1123">
        <v>313115.57127193676</v>
      </c>
      <c r="D75" s="1329">
        <v>407551.12921146728</v>
      </c>
      <c r="E75" s="1123">
        <v>620382.0442021715</v>
      </c>
      <c r="H75" s="267"/>
      <c r="I75" s="204"/>
      <c r="K75" s="204"/>
      <c r="L75" s="204"/>
    </row>
    <row r="76" spans="1:12" s="915" customFormat="1" ht="15.75" customHeight="1">
      <c r="A76" s="1079">
        <v>2017</v>
      </c>
      <c r="B76" s="1333">
        <v>1353417.2128401285</v>
      </c>
      <c r="C76" s="1123">
        <v>316572.19707816397</v>
      </c>
      <c r="D76" s="1329">
        <v>412663.85505902529</v>
      </c>
      <c r="E76" s="1123">
        <v>624181.16070293961</v>
      </c>
      <c r="H76" s="267"/>
      <c r="I76" s="204"/>
      <c r="K76" s="204"/>
      <c r="L76" s="204"/>
    </row>
    <row r="77" spans="1:12" s="1077" customFormat="1" ht="15.75" customHeight="1">
      <c r="A77" s="917">
        <v>2018</v>
      </c>
      <c r="B77" s="1107">
        <v>1369246.135400923</v>
      </c>
      <c r="C77" s="1123">
        <v>324900.41660471907</v>
      </c>
      <c r="D77" s="1123">
        <v>402062.93119346729</v>
      </c>
      <c r="E77" s="1123">
        <v>642282.78760273708</v>
      </c>
      <c r="H77" s="267"/>
      <c r="I77" s="204"/>
      <c r="K77" s="204"/>
      <c r="L77" s="204"/>
    </row>
    <row r="78" spans="1:12" s="1077" customFormat="1" ht="15.75" customHeight="1">
      <c r="A78" s="1099">
        <v>2019</v>
      </c>
      <c r="B78" s="1107">
        <v>1407621.4689500076</v>
      </c>
      <c r="C78" s="1210">
        <v>319232.4794688485</v>
      </c>
      <c r="D78" s="1210">
        <v>406055.61876051064</v>
      </c>
      <c r="E78" s="1210">
        <v>682333.37072064821</v>
      </c>
      <c r="H78" s="267"/>
      <c r="I78" s="204"/>
      <c r="K78" s="204"/>
      <c r="L78" s="204"/>
    </row>
    <row r="79" spans="1:12" ht="15.75" customHeight="1">
      <c r="A79" s="99" t="s">
        <v>168</v>
      </c>
      <c r="B79" s="311"/>
      <c r="C79" s="311"/>
      <c r="D79" s="311"/>
      <c r="E79" s="311"/>
    </row>
    <row r="80" spans="1:12" ht="15.75" customHeight="1">
      <c r="A80" s="106" t="s">
        <v>480</v>
      </c>
      <c r="B80" s="311"/>
      <c r="C80" s="311"/>
      <c r="D80" s="311"/>
      <c r="E80" s="311"/>
    </row>
    <row r="81" spans="1:5" ht="15.75" customHeight="1">
      <c r="A81" s="106" t="s">
        <v>481</v>
      </c>
      <c r="B81" s="88"/>
      <c r="C81" s="88"/>
      <c r="D81" s="88"/>
      <c r="E81" s="88"/>
    </row>
    <row r="84" spans="1:5" ht="15.75" customHeight="1">
      <c r="B84" s="1133"/>
      <c r="C84" s="1133"/>
      <c r="D84" s="1133"/>
      <c r="E84" s="1133"/>
    </row>
  </sheetData>
  <conditionalFormatting sqref="A72:A78 A79:GR1012 A59:A70 B77:GR78 A1:GR20 B21:GR24 A21 A23 A25:GR39 A52:GR58 B51:GR51 A50:GR50 A40:C49 E40:GR49 B59:C76 E59:GR76">
    <cfRule type="cellIs" dxfId="403" priority="5" stopIfTrue="1" operator="equal">
      <formula>0</formula>
    </cfRule>
  </conditionalFormatting>
  <conditionalFormatting sqref="A71">
    <cfRule type="cellIs" dxfId="402" priority="4" stopIfTrue="1" operator="equal">
      <formula>0</formula>
    </cfRule>
  </conditionalFormatting>
  <conditionalFormatting sqref="A22">
    <cfRule type="cellIs" dxfId="401" priority="3" stopIfTrue="1" operator="equal">
      <formula>0</formula>
    </cfRule>
  </conditionalFormatting>
  <conditionalFormatting sqref="D40:D49">
    <cfRule type="cellIs" dxfId="400" priority="2" stopIfTrue="1" operator="equal">
      <formula>0</formula>
    </cfRule>
  </conditionalFormatting>
  <conditionalFormatting sqref="D59:D76">
    <cfRule type="cellIs" dxfId="399"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3" manualBreakCount="3">
    <brk id="24" max="5" man="1"/>
    <brk id="53" max="5" man="1"/>
    <brk id="81"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9" tint="-0.249977111117893"/>
  </sheetPr>
  <dimension ref="A1:E12"/>
  <sheetViews>
    <sheetView view="pageBreakPreview" zoomScaleNormal="100" zoomScaleSheetLayoutView="100" workbookViewId="0"/>
  </sheetViews>
  <sheetFormatPr baseColWidth="10" defaultColWidth="11.42578125" defaultRowHeight="15.75" customHeight="1"/>
  <cols>
    <col min="1" max="1" width="4.28515625" style="623" customWidth="1"/>
    <col min="2" max="2" width="87.140625" style="623" customWidth="1"/>
    <col min="3" max="3" width="37.140625" style="623" customWidth="1"/>
    <col min="4" max="16384" width="11.42578125" style="623"/>
  </cols>
  <sheetData>
    <row r="1" spans="1:5" ht="15.75" customHeight="1">
      <c r="A1" s="450" t="s">
        <v>340</v>
      </c>
      <c r="C1" s="83"/>
      <c r="D1" s="83"/>
      <c r="E1" s="83"/>
    </row>
    <row r="2" spans="1:5" ht="15.75" customHeight="1">
      <c r="B2" s="83"/>
      <c r="C2" s="83"/>
      <c r="D2" s="83"/>
      <c r="E2" s="83"/>
    </row>
    <row r="3" spans="1:5" ht="15.75" customHeight="1">
      <c r="A3" s="730">
        <v>0</v>
      </c>
      <c r="B3" s="624" t="s">
        <v>346</v>
      </c>
      <c r="C3" s="83"/>
      <c r="D3" s="83"/>
      <c r="E3" s="83"/>
    </row>
    <row r="4" spans="1:5" ht="15.75" customHeight="1">
      <c r="A4" s="730" t="s">
        <v>341</v>
      </c>
      <c r="B4" s="624" t="s">
        <v>347</v>
      </c>
      <c r="C4" s="83"/>
      <c r="D4" s="83"/>
      <c r="E4" s="83"/>
    </row>
    <row r="5" spans="1:5" ht="15.75" customHeight="1">
      <c r="A5" s="730"/>
      <c r="B5" s="624" t="s">
        <v>348</v>
      </c>
      <c r="C5" s="83"/>
      <c r="D5" s="83"/>
      <c r="E5" s="83"/>
    </row>
    <row r="6" spans="1:5" ht="15.75" customHeight="1">
      <c r="A6" s="731" t="s">
        <v>30</v>
      </c>
      <c r="B6" s="624" t="s">
        <v>349</v>
      </c>
      <c r="C6" s="83"/>
      <c r="D6" s="83"/>
      <c r="E6" s="83"/>
    </row>
    <row r="7" spans="1:5" ht="15.75" customHeight="1">
      <c r="A7" s="731" t="s">
        <v>81</v>
      </c>
      <c r="B7" s="624" t="s">
        <v>350</v>
      </c>
      <c r="C7" s="83"/>
      <c r="D7" s="83"/>
      <c r="E7" s="83"/>
    </row>
    <row r="8" spans="1:5" ht="15.75" customHeight="1">
      <c r="A8" s="730" t="s">
        <v>342</v>
      </c>
      <c r="B8" s="624" t="s">
        <v>344</v>
      </c>
      <c r="C8" s="83"/>
      <c r="D8" s="83"/>
      <c r="E8" s="83"/>
    </row>
    <row r="9" spans="1:5" ht="15.75" customHeight="1">
      <c r="A9" s="730" t="s">
        <v>343</v>
      </c>
      <c r="B9" s="624" t="s">
        <v>345</v>
      </c>
      <c r="C9" s="83"/>
      <c r="D9" s="83"/>
      <c r="E9" s="83"/>
    </row>
    <row r="10" spans="1:5" ht="15.75" customHeight="1">
      <c r="B10" s="84"/>
      <c r="C10" s="83"/>
      <c r="D10" s="83"/>
      <c r="E10" s="83"/>
    </row>
    <row r="11" spans="1:5" ht="15.75" customHeight="1">
      <c r="A11" s="84" t="s">
        <v>504</v>
      </c>
      <c r="C11" s="83"/>
      <c r="D11" s="83"/>
      <c r="E11" s="83"/>
    </row>
    <row r="12" spans="1:5" ht="15.75" customHeight="1">
      <c r="A12" s="84"/>
      <c r="C12" s="83"/>
      <c r="D12" s="83"/>
      <c r="E12" s="83"/>
    </row>
  </sheetData>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EDF082"/>
  </sheetPr>
  <dimension ref="A1:P89"/>
  <sheetViews>
    <sheetView view="pageBreakPreview" zoomScaleNormal="100" zoomScaleSheetLayoutView="100" workbookViewId="0"/>
  </sheetViews>
  <sheetFormatPr baseColWidth="10" defaultColWidth="9.85546875" defaultRowHeight="15.75" customHeight="1"/>
  <cols>
    <col min="1" max="1" width="7.140625" style="296" customWidth="1"/>
    <col min="2" max="10" width="12.85546875" style="296" customWidth="1"/>
    <col min="11" max="11" width="5.7109375" style="296" customWidth="1"/>
    <col min="12" max="13" width="9.85546875" style="296"/>
    <col min="14" max="14" width="15.5703125" style="296" customWidth="1"/>
    <col min="15" max="15" width="9.85546875" style="296"/>
    <col min="16" max="16" width="15" style="296" bestFit="1" customWidth="1"/>
    <col min="17" max="16384" width="9.85546875" style="296"/>
  </cols>
  <sheetData>
    <row r="1" spans="1:13" ht="15.75" customHeight="1">
      <c r="A1" s="453" t="s">
        <v>875</v>
      </c>
      <c r="B1" s="525"/>
      <c r="C1" s="525"/>
      <c r="D1" s="525"/>
      <c r="E1" s="297"/>
      <c r="F1" s="297"/>
      <c r="G1" s="297"/>
      <c r="H1" s="297"/>
      <c r="I1" s="297"/>
      <c r="J1" s="297"/>
      <c r="K1" s="297"/>
    </row>
    <row r="3" spans="1:13" ht="15.75" customHeight="1">
      <c r="A3" s="353"/>
      <c r="B3" s="275"/>
      <c r="C3" s="280" t="s">
        <v>11</v>
      </c>
      <c r="D3" s="279"/>
      <c r="E3" s="279"/>
      <c r="F3" s="279"/>
      <c r="G3" s="408"/>
      <c r="H3" s="408"/>
      <c r="I3" s="279"/>
      <c r="J3" s="408"/>
    </row>
    <row r="4" spans="1:13" ht="47.25" customHeight="1">
      <c r="A4" s="354"/>
      <c r="B4" s="274"/>
      <c r="C4" s="320" t="s">
        <v>36</v>
      </c>
      <c r="D4" s="320"/>
      <c r="E4" s="564" t="s">
        <v>254</v>
      </c>
      <c r="F4" s="562" t="s">
        <v>332</v>
      </c>
      <c r="G4" s="409" t="s">
        <v>491</v>
      </c>
      <c r="H4" s="329" t="s">
        <v>35</v>
      </c>
      <c r="I4" s="338" t="s">
        <v>37</v>
      </c>
      <c r="J4" s="284"/>
    </row>
    <row r="5" spans="1:13" ht="15.75" customHeight="1">
      <c r="A5" s="355"/>
      <c r="B5" s="356" t="s">
        <v>17</v>
      </c>
      <c r="C5" s="357"/>
      <c r="D5" s="357"/>
      <c r="E5" s="357"/>
      <c r="F5" s="357"/>
      <c r="G5" s="327"/>
      <c r="H5" s="357"/>
      <c r="I5" s="284"/>
      <c r="J5" s="476"/>
    </row>
    <row r="6" spans="1:13" ht="15.75" customHeight="1">
      <c r="A6" s="85">
        <v>1950</v>
      </c>
      <c r="B6" s="318">
        <v>127285</v>
      </c>
      <c r="C6" s="321">
        <v>111253</v>
      </c>
      <c r="D6" s="321"/>
      <c r="E6" s="312">
        <v>2257</v>
      </c>
      <c r="F6" s="314">
        <v>1641</v>
      </c>
      <c r="G6" s="609" t="s">
        <v>32</v>
      </c>
      <c r="H6" s="314">
        <v>12134</v>
      </c>
      <c r="I6" s="606" t="s">
        <v>32</v>
      </c>
      <c r="J6" s="607"/>
      <c r="K6" s="204"/>
      <c r="M6" s="267"/>
    </row>
    <row r="7" spans="1:13" ht="15.75" customHeight="1">
      <c r="A7" s="85">
        <v>1955</v>
      </c>
      <c r="B7" s="319">
        <v>184552</v>
      </c>
      <c r="C7" s="322">
        <v>150819</v>
      </c>
      <c r="D7" s="322"/>
      <c r="E7" s="88">
        <v>9437</v>
      </c>
      <c r="F7" s="316">
        <v>3575</v>
      </c>
      <c r="G7" s="334" t="s">
        <v>32</v>
      </c>
      <c r="H7" s="316">
        <v>20721</v>
      </c>
      <c r="I7" s="606" t="s">
        <v>32</v>
      </c>
      <c r="J7" s="607"/>
      <c r="K7" s="204"/>
      <c r="M7" s="267"/>
    </row>
    <row r="8" spans="1:13" ht="15.75" customHeight="1">
      <c r="A8" s="85">
        <v>1960</v>
      </c>
      <c r="B8" s="319">
        <v>220865</v>
      </c>
      <c r="C8" s="322">
        <v>144635</v>
      </c>
      <c r="D8" s="322"/>
      <c r="E8" s="88">
        <v>45427</v>
      </c>
      <c r="F8" s="88">
        <v>3927</v>
      </c>
      <c r="G8" s="334" t="s">
        <v>32</v>
      </c>
      <c r="H8" s="316">
        <v>26876</v>
      </c>
      <c r="I8" s="606" t="s">
        <v>32</v>
      </c>
      <c r="J8" s="607"/>
      <c r="K8" s="204"/>
      <c r="M8" s="267"/>
    </row>
    <row r="9" spans="1:13" ht="15.75" customHeight="1">
      <c r="A9" s="85">
        <v>1965</v>
      </c>
      <c r="B9" s="319">
        <v>264387</v>
      </c>
      <c r="C9" s="322">
        <v>100204</v>
      </c>
      <c r="D9" s="322"/>
      <c r="E9" s="88">
        <v>119870</v>
      </c>
      <c r="F9" s="88">
        <v>11782</v>
      </c>
      <c r="G9" s="334" t="s">
        <v>32</v>
      </c>
      <c r="H9" s="316">
        <v>32531</v>
      </c>
      <c r="I9" s="606" t="s">
        <v>32</v>
      </c>
      <c r="J9" s="607"/>
      <c r="K9" s="204"/>
      <c r="M9" s="267"/>
    </row>
    <row r="10" spans="1:13" ht="15.75" customHeight="1">
      <c r="A10" s="85">
        <v>1970</v>
      </c>
      <c r="B10" s="319">
        <v>298209</v>
      </c>
      <c r="C10" s="322">
        <v>37456</v>
      </c>
      <c r="D10" s="322"/>
      <c r="E10" s="88">
        <v>174969</v>
      </c>
      <c r="F10" s="88">
        <v>28194</v>
      </c>
      <c r="G10" s="395">
        <v>0</v>
      </c>
      <c r="H10" s="316">
        <v>56887</v>
      </c>
      <c r="I10" s="322">
        <v>703</v>
      </c>
      <c r="J10" s="607"/>
      <c r="K10" s="204"/>
      <c r="M10" s="267"/>
    </row>
    <row r="11" spans="1:13" ht="15.75" customHeight="1">
      <c r="A11" s="85">
        <v>1971</v>
      </c>
      <c r="B11" s="319">
        <v>320365.74800000002</v>
      </c>
      <c r="C11" s="322">
        <v>26904.743999999999</v>
      </c>
      <c r="D11" s="322"/>
      <c r="E11" s="88">
        <v>185842.02799999999</v>
      </c>
      <c r="F11" s="88">
        <v>41294.972000000002</v>
      </c>
      <c r="G11" s="395">
        <v>5861.6</v>
      </c>
      <c r="H11" s="316">
        <v>58703.923999999999</v>
      </c>
      <c r="I11" s="322">
        <v>1758.4560000000001</v>
      </c>
      <c r="J11" s="607"/>
      <c r="K11" s="204"/>
      <c r="M11" s="267"/>
    </row>
    <row r="12" spans="1:13" ht="15.75" customHeight="1">
      <c r="A12" s="85">
        <v>1972</v>
      </c>
      <c r="B12" s="319">
        <v>327370.36</v>
      </c>
      <c r="C12" s="322">
        <v>22449.928</v>
      </c>
      <c r="D12" s="322"/>
      <c r="E12" s="88">
        <v>191557.08799999999</v>
      </c>
      <c r="F12" s="88">
        <v>46306.64</v>
      </c>
      <c r="G12" s="395">
        <v>4953.0519999999997</v>
      </c>
      <c r="H12" s="316">
        <v>60257.248</v>
      </c>
      <c r="I12" s="322">
        <v>1846.3788</v>
      </c>
      <c r="J12" s="607"/>
      <c r="K12" s="204"/>
      <c r="M12" s="267"/>
    </row>
    <row r="13" spans="1:13" ht="15.75" customHeight="1">
      <c r="A13" s="85">
        <v>1973</v>
      </c>
      <c r="B13" s="319">
        <v>340353.804</v>
      </c>
      <c r="C13" s="322">
        <v>20398.367999999999</v>
      </c>
      <c r="D13" s="322"/>
      <c r="E13" s="88">
        <v>199499.55600000001</v>
      </c>
      <c r="F13" s="88">
        <v>49354.671999999999</v>
      </c>
      <c r="G13" s="395">
        <v>4806.5119999999997</v>
      </c>
      <c r="H13" s="316">
        <v>63774.207999999999</v>
      </c>
      <c r="I13" s="322">
        <v>2520.4536000000003</v>
      </c>
      <c r="J13" s="607"/>
      <c r="K13" s="204"/>
      <c r="M13" s="267"/>
    </row>
    <row r="14" spans="1:13" ht="15.75" customHeight="1">
      <c r="A14" s="85">
        <v>1974</v>
      </c>
      <c r="B14" s="319">
        <v>327194.51199999999</v>
      </c>
      <c r="C14" s="322">
        <v>21453.455999999998</v>
      </c>
      <c r="D14" s="322"/>
      <c r="E14" s="88">
        <v>183790.46799999999</v>
      </c>
      <c r="F14" s="88">
        <v>51083.843999999997</v>
      </c>
      <c r="G14" s="395">
        <v>4073.8119999999999</v>
      </c>
      <c r="H14" s="316">
        <v>65210.3</v>
      </c>
      <c r="I14" s="322">
        <v>1582.6104</v>
      </c>
      <c r="J14" s="607"/>
      <c r="K14" s="204"/>
      <c r="M14" s="267"/>
    </row>
    <row r="15" spans="1:13" ht="15.75" customHeight="1">
      <c r="A15" s="85">
        <v>1975</v>
      </c>
      <c r="B15" s="319">
        <v>278835</v>
      </c>
      <c r="C15" s="322">
        <v>20398</v>
      </c>
      <c r="D15" s="322"/>
      <c r="E15" s="88">
        <v>142437</v>
      </c>
      <c r="F15" s="88">
        <v>50087</v>
      </c>
      <c r="G15" s="395">
        <v>3106.6480000000001</v>
      </c>
      <c r="H15" s="316">
        <v>60755</v>
      </c>
      <c r="I15" s="322">
        <v>2051.5320000000002</v>
      </c>
      <c r="J15" s="607"/>
      <c r="K15" s="204"/>
      <c r="M15" s="267"/>
    </row>
    <row r="16" spans="1:13" ht="15.75" customHeight="1">
      <c r="A16" s="85">
        <v>1976</v>
      </c>
      <c r="B16" s="319">
        <v>306180.67599999998</v>
      </c>
      <c r="C16" s="322">
        <v>19226.047999999999</v>
      </c>
      <c r="D16" s="322"/>
      <c r="E16" s="88">
        <v>145719.37599999999</v>
      </c>
      <c r="F16" s="88">
        <v>70309.891999999993</v>
      </c>
      <c r="G16" s="395">
        <v>2930.8</v>
      </c>
      <c r="H16" s="316">
        <v>65474.072</v>
      </c>
      <c r="I16" s="322">
        <v>2520.4536000000003</v>
      </c>
      <c r="J16" s="607"/>
      <c r="K16" s="204"/>
      <c r="M16" s="267"/>
    </row>
    <row r="17" spans="1:13" ht="15.75" customHeight="1">
      <c r="A17" s="85">
        <v>1977</v>
      </c>
      <c r="B17" s="319">
        <v>304891.12400000001</v>
      </c>
      <c r="C17" s="322">
        <v>18141.651999999998</v>
      </c>
      <c r="D17" s="322"/>
      <c r="E17" s="88">
        <v>143843.66399999999</v>
      </c>
      <c r="F17" s="88">
        <v>71745.983999999997</v>
      </c>
      <c r="G17" s="395">
        <v>2491</v>
      </c>
      <c r="H17" s="316">
        <v>66206.771999999997</v>
      </c>
      <c r="I17" s="322">
        <v>2461</v>
      </c>
      <c r="J17" s="607"/>
      <c r="K17" s="204"/>
      <c r="M17" s="267"/>
    </row>
    <row r="18" spans="1:13" ht="15.75" customHeight="1">
      <c r="A18" s="85">
        <v>1978</v>
      </c>
      <c r="B18" s="319">
        <v>317757</v>
      </c>
      <c r="C18" s="322">
        <v>18171</v>
      </c>
      <c r="D18" s="322"/>
      <c r="E18" s="88">
        <v>145016</v>
      </c>
      <c r="F18" s="88">
        <v>80773</v>
      </c>
      <c r="G18" s="395">
        <v>2491</v>
      </c>
      <c r="H18" s="316">
        <v>68610</v>
      </c>
      <c r="I18" s="322">
        <v>2696</v>
      </c>
      <c r="J18" s="607"/>
      <c r="K18" s="204"/>
      <c r="M18" s="267"/>
    </row>
    <row r="19" spans="1:13" ht="15.75" customHeight="1">
      <c r="A19" s="85">
        <v>1979</v>
      </c>
      <c r="B19" s="319">
        <v>325837</v>
      </c>
      <c r="C19" s="322">
        <v>23125</v>
      </c>
      <c r="D19" s="322"/>
      <c r="E19" s="88">
        <v>139923</v>
      </c>
      <c r="F19" s="88">
        <v>85201</v>
      </c>
      <c r="G19" s="395">
        <v>2755</v>
      </c>
      <c r="H19" s="316">
        <v>72133</v>
      </c>
      <c r="I19" s="322">
        <v>2700</v>
      </c>
      <c r="J19" s="607"/>
      <c r="K19" s="204"/>
      <c r="M19" s="267"/>
    </row>
    <row r="20" spans="1:13" ht="15.75" customHeight="1">
      <c r="A20" s="99" t="s">
        <v>168</v>
      </c>
      <c r="B20" s="88"/>
      <c r="C20" s="88"/>
      <c r="D20" s="88"/>
      <c r="E20" s="88"/>
      <c r="F20" s="88"/>
      <c r="G20" s="88"/>
      <c r="H20" s="88"/>
      <c r="I20" s="316"/>
      <c r="J20" s="278"/>
      <c r="K20" s="204"/>
    </row>
    <row r="21" spans="1:13" ht="15.75" customHeight="1">
      <c r="A21" s="106" t="s">
        <v>268</v>
      </c>
      <c r="B21" s="88"/>
      <c r="C21" s="88"/>
      <c r="D21" s="88"/>
      <c r="E21" s="88"/>
      <c r="F21" s="88"/>
      <c r="G21" s="88"/>
      <c r="H21" s="88"/>
      <c r="I21" s="316"/>
      <c r="J21" s="278"/>
      <c r="K21" s="204"/>
    </row>
    <row r="22" spans="1:13" ht="15.75" customHeight="1">
      <c r="A22" s="106" t="s">
        <v>186</v>
      </c>
      <c r="B22" s="88"/>
      <c r="C22" s="88"/>
      <c r="D22" s="88"/>
      <c r="E22" s="88"/>
      <c r="F22" s="88"/>
      <c r="G22" s="88"/>
      <c r="H22" s="88"/>
      <c r="I22" s="316"/>
      <c r="J22" s="278"/>
      <c r="K22" s="204"/>
    </row>
    <row r="23" spans="1:13" ht="15.75" customHeight="1">
      <c r="A23" s="106" t="s">
        <v>549</v>
      </c>
      <c r="B23" s="88"/>
      <c r="C23" s="88"/>
      <c r="D23" s="88"/>
      <c r="E23" s="88"/>
      <c r="F23" s="88"/>
      <c r="G23" s="88"/>
      <c r="H23" s="88"/>
      <c r="I23" s="316"/>
      <c r="J23" s="278"/>
      <c r="K23" s="204"/>
    </row>
    <row r="24" spans="1:13" ht="15.75" customHeight="1">
      <c r="A24" s="453" t="s">
        <v>875</v>
      </c>
      <c r="B24" s="525"/>
      <c r="C24" s="525"/>
      <c r="D24" s="525"/>
      <c r="E24" s="297"/>
      <c r="F24" s="297"/>
      <c r="G24" s="297"/>
      <c r="H24" s="297"/>
      <c r="I24" s="297"/>
      <c r="J24" s="297"/>
      <c r="K24" s="204"/>
    </row>
    <row r="25" spans="1:13" ht="15.75" customHeight="1">
      <c r="K25" s="204"/>
    </row>
    <row r="26" spans="1:13" ht="15.75" customHeight="1">
      <c r="A26" s="353"/>
      <c r="B26" s="275"/>
      <c r="C26" s="280" t="s">
        <v>11</v>
      </c>
      <c r="D26" s="279"/>
      <c r="E26" s="279"/>
      <c r="F26" s="279"/>
      <c r="G26" s="408"/>
      <c r="H26" s="408"/>
      <c r="I26" s="279"/>
      <c r="J26" s="408"/>
      <c r="K26" s="204"/>
    </row>
    <row r="27" spans="1:13" ht="47.25" customHeight="1">
      <c r="A27" s="354"/>
      <c r="B27" s="274"/>
      <c r="C27" s="409" t="s">
        <v>4</v>
      </c>
      <c r="D27" s="320" t="s">
        <v>3</v>
      </c>
      <c r="E27" s="603" t="s">
        <v>652</v>
      </c>
      <c r="F27" s="602" t="s">
        <v>651</v>
      </c>
      <c r="G27" s="409" t="s">
        <v>653</v>
      </c>
      <c r="H27" s="329" t="s">
        <v>35</v>
      </c>
      <c r="I27" s="1603" t="s">
        <v>37</v>
      </c>
      <c r="J27" s="1604"/>
      <c r="K27" s="204"/>
    </row>
    <row r="28" spans="1:13" ht="15.75" customHeight="1">
      <c r="A28" s="355"/>
      <c r="B28" s="328" t="s">
        <v>17</v>
      </c>
      <c r="C28" s="284"/>
      <c r="D28" s="284"/>
      <c r="E28" s="284"/>
      <c r="F28" s="284"/>
      <c r="G28" s="284"/>
      <c r="H28" s="284"/>
      <c r="I28" s="284"/>
      <c r="J28" s="476"/>
      <c r="K28" s="204"/>
    </row>
    <row r="29" spans="1:13" ht="15">
      <c r="A29" s="85">
        <v>1980</v>
      </c>
      <c r="B29" s="319">
        <v>325613</v>
      </c>
      <c r="C29" s="322">
        <v>25510</v>
      </c>
      <c r="D29" s="322"/>
      <c r="E29" s="88">
        <v>131687</v>
      </c>
      <c r="F29" s="88">
        <v>90633</v>
      </c>
      <c r="G29" s="395">
        <v>3048</v>
      </c>
      <c r="H29" s="316">
        <v>72610</v>
      </c>
      <c r="I29" s="322">
        <v>2125</v>
      </c>
      <c r="J29" s="607"/>
      <c r="K29" s="204"/>
      <c r="M29" s="267"/>
    </row>
    <row r="30" spans="1:13" ht="15">
      <c r="A30" s="85">
        <v>1981</v>
      </c>
      <c r="B30" s="319">
        <v>303564</v>
      </c>
      <c r="C30" s="322">
        <v>26050</v>
      </c>
      <c r="D30" s="322"/>
      <c r="E30" s="88">
        <v>113840</v>
      </c>
      <c r="F30" s="88">
        <v>86776</v>
      </c>
      <c r="G30" s="395">
        <v>1846</v>
      </c>
      <c r="H30" s="316">
        <v>72392</v>
      </c>
      <c r="I30" s="322">
        <v>2660</v>
      </c>
      <c r="J30" s="607"/>
      <c r="K30" s="204"/>
      <c r="M30" s="267"/>
    </row>
    <row r="31" spans="1:13" ht="15">
      <c r="A31" s="85">
        <v>1982</v>
      </c>
      <c r="B31" s="319">
        <v>286989</v>
      </c>
      <c r="C31" s="322">
        <v>29720</v>
      </c>
      <c r="D31" s="322"/>
      <c r="E31" s="88">
        <v>98918</v>
      </c>
      <c r="F31" s="88">
        <v>82807</v>
      </c>
      <c r="G31" s="395">
        <v>1934</v>
      </c>
      <c r="H31" s="316">
        <v>71002</v>
      </c>
      <c r="I31" s="322">
        <v>2608</v>
      </c>
      <c r="J31" s="607"/>
      <c r="K31" s="204"/>
      <c r="M31" s="267"/>
    </row>
    <row r="32" spans="1:13" ht="15">
      <c r="A32" s="85">
        <v>1983</v>
      </c>
      <c r="B32" s="319">
        <v>280041</v>
      </c>
      <c r="C32" s="322">
        <v>31777</v>
      </c>
      <c r="D32" s="322"/>
      <c r="E32" s="88">
        <v>83365</v>
      </c>
      <c r="F32" s="88">
        <v>90296</v>
      </c>
      <c r="G32" s="395">
        <v>0</v>
      </c>
      <c r="H32" s="316">
        <v>72391</v>
      </c>
      <c r="I32" s="322">
        <v>2212</v>
      </c>
      <c r="J32" s="607"/>
      <c r="K32" s="204"/>
      <c r="M32" s="267"/>
    </row>
    <row r="33" spans="1:16" ht="15">
      <c r="A33" s="85">
        <v>1984</v>
      </c>
      <c r="B33" s="319">
        <v>296745</v>
      </c>
      <c r="C33" s="322">
        <v>39011</v>
      </c>
      <c r="D33" s="322"/>
      <c r="E33" s="88">
        <v>77096</v>
      </c>
      <c r="F33" s="88">
        <v>101515</v>
      </c>
      <c r="G33" s="395">
        <v>0</v>
      </c>
      <c r="H33" s="316">
        <v>76720</v>
      </c>
      <c r="I33" s="322">
        <v>2403</v>
      </c>
      <c r="J33" s="607"/>
      <c r="K33" s="204"/>
      <c r="M33" s="267"/>
    </row>
    <row r="34" spans="1:16" ht="15">
      <c r="A34" s="85">
        <v>1985</v>
      </c>
      <c r="B34" s="319">
        <v>294241</v>
      </c>
      <c r="C34" s="322">
        <v>38906</v>
      </c>
      <c r="D34" s="322"/>
      <c r="E34" s="88">
        <v>68327</v>
      </c>
      <c r="F34" s="88">
        <v>105211</v>
      </c>
      <c r="G34" s="395">
        <v>0</v>
      </c>
      <c r="H34" s="316">
        <v>79218</v>
      </c>
      <c r="I34" s="322">
        <v>2579</v>
      </c>
      <c r="J34" s="607"/>
      <c r="K34" s="204"/>
      <c r="M34" s="267"/>
    </row>
    <row r="35" spans="1:16" ht="15">
      <c r="A35" s="85">
        <v>1986</v>
      </c>
      <c r="B35" s="319">
        <v>296046</v>
      </c>
      <c r="C35" s="322">
        <v>29733</v>
      </c>
      <c r="D35" s="322"/>
      <c r="E35" s="88">
        <v>69460</v>
      </c>
      <c r="F35" s="88">
        <v>114527</v>
      </c>
      <c r="G35" s="395">
        <v>0</v>
      </c>
      <c r="H35" s="316">
        <v>80128</v>
      </c>
      <c r="I35" s="322">
        <v>2198</v>
      </c>
      <c r="J35" s="607"/>
      <c r="K35" s="204"/>
      <c r="M35" s="267"/>
    </row>
    <row r="36" spans="1:16" ht="15">
      <c r="A36" s="85">
        <v>1987</v>
      </c>
      <c r="B36" s="319">
        <v>289578</v>
      </c>
      <c r="C36" s="322">
        <v>28301</v>
      </c>
      <c r="D36" s="322"/>
      <c r="E36" s="88">
        <v>64807</v>
      </c>
      <c r="F36" s="88">
        <v>110972</v>
      </c>
      <c r="G36" s="395">
        <v>0</v>
      </c>
      <c r="H36" s="316">
        <v>81864</v>
      </c>
      <c r="I36" s="322">
        <v>3634</v>
      </c>
      <c r="J36" s="607"/>
      <c r="K36" s="204"/>
      <c r="M36" s="267"/>
    </row>
    <row r="37" spans="1:16" ht="15">
      <c r="A37" s="85">
        <v>1988</v>
      </c>
      <c r="B37" s="319">
        <v>289156</v>
      </c>
      <c r="C37" s="322">
        <v>29880</v>
      </c>
      <c r="D37" s="322"/>
      <c r="E37" s="88">
        <v>54381</v>
      </c>
      <c r="F37" s="88">
        <v>113910</v>
      </c>
      <c r="G37" s="395">
        <v>0</v>
      </c>
      <c r="H37" s="316">
        <v>87674</v>
      </c>
      <c r="I37" s="322">
        <v>3311</v>
      </c>
      <c r="J37" s="607"/>
      <c r="K37" s="204"/>
      <c r="M37" s="267"/>
    </row>
    <row r="38" spans="1:16" ht="15">
      <c r="A38" s="85">
        <v>1989</v>
      </c>
      <c r="B38" s="319">
        <v>305597</v>
      </c>
      <c r="C38" s="322">
        <v>33048</v>
      </c>
      <c r="D38" s="322"/>
      <c r="E38" s="88">
        <v>51326</v>
      </c>
      <c r="F38" s="88">
        <v>125276</v>
      </c>
      <c r="G38" s="395">
        <v>0</v>
      </c>
      <c r="H38" s="316">
        <v>92668</v>
      </c>
      <c r="I38" s="322">
        <v>3279</v>
      </c>
      <c r="J38" s="607"/>
      <c r="K38" s="204"/>
      <c r="M38" s="267"/>
    </row>
    <row r="39" spans="1:16" ht="15">
      <c r="A39" s="85">
        <v>1990</v>
      </c>
      <c r="B39" s="1129">
        <v>294649</v>
      </c>
      <c r="C39" s="1123">
        <v>20654</v>
      </c>
      <c r="D39" s="1123">
        <v>5325</v>
      </c>
      <c r="E39" s="1123">
        <v>56626</v>
      </c>
      <c r="F39" s="1123">
        <v>116408</v>
      </c>
      <c r="G39" s="1123">
        <v>0</v>
      </c>
      <c r="H39" s="1098">
        <v>92178</v>
      </c>
      <c r="I39" s="1601">
        <v>3458</v>
      </c>
      <c r="J39" s="1601"/>
      <c r="K39" s="204"/>
      <c r="M39" s="267"/>
      <c r="N39" s="1134"/>
    </row>
    <row r="40" spans="1:16" ht="15">
      <c r="A40" s="85">
        <v>1991</v>
      </c>
      <c r="B40" s="1129">
        <v>304535</v>
      </c>
      <c r="C40" s="1123">
        <v>17698</v>
      </c>
      <c r="D40" s="1123">
        <v>6187</v>
      </c>
      <c r="E40" s="1123">
        <v>61639</v>
      </c>
      <c r="F40" s="1123">
        <v>118947</v>
      </c>
      <c r="G40" s="1123">
        <v>0</v>
      </c>
      <c r="H40" s="1098">
        <v>95249</v>
      </c>
      <c r="I40" s="1601">
        <v>4815</v>
      </c>
      <c r="J40" s="1601"/>
      <c r="K40" s="204"/>
      <c r="M40" s="267"/>
      <c r="N40" s="1134"/>
    </row>
    <row r="41" spans="1:16" ht="15">
      <c r="A41" s="85">
        <v>1992</v>
      </c>
      <c r="B41" s="1129">
        <v>305356</v>
      </c>
      <c r="C41" s="1123">
        <v>19423</v>
      </c>
      <c r="D41" s="1123">
        <v>6147.0471889999999</v>
      </c>
      <c r="E41" s="1123">
        <v>58224</v>
      </c>
      <c r="F41" s="1123">
        <v>120709</v>
      </c>
      <c r="G41" s="1123">
        <v>767</v>
      </c>
      <c r="H41" s="1098">
        <v>95390</v>
      </c>
      <c r="I41" s="1601">
        <v>4696</v>
      </c>
      <c r="J41" s="1601"/>
      <c r="K41" s="204"/>
      <c r="M41" s="267"/>
      <c r="N41" s="1134"/>
    </row>
    <row r="42" spans="1:16" ht="15">
      <c r="A42" s="85">
        <v>1993</v>
      </c>
      <c r="B42" s="1129">
        <v>300031</v>
      </c>
      <c r="C42" s="1123">
        <v>17577</v>
      </c>
      <c r="D42" s="1123">
        <v>5599.4202000000005</v>
      </c>
      <c r="E42" s="1123">
        <v>55581</v>
      </c>
      <c r="F42" s="1123">
        <v>123673</v>
      </c>
      <c r="G42" s="1123">
        <v>483</v>
      </c>
      <c r="H42" s="1098">
        <v>91267</v>
      </c>
      <c r="I42" s="1601">
        <v>5850</v>
      </c>
      <c r="J42" s="1601"/>
      <c r="K42" s="204"/>
      <c r="M42" s="267"/>
      <c r="N42" s="1134"/>
    </row>
    <row r="43" spans="1:16" ht="15">
      <c r="A43" s="85">
        <v>1994</v>
      </c>
      <c r="B43" s="1213">
        <v>298237</v>
      </c>
      <c r="C43" s="1210">
        <v>18264</v>
      </c>
      <c r="D43" s="1210">
        <v>5646.4879999999994</v>
      </c>
      <c r="E43" s="1210">
        <v>53287</v>
      </c>
      <c r="F43" s="1123">
        <v>121497</v>
      </c>
      <c r="G43" s="1123">
        <v>365</v>
      </c>
      <c r="H43" s="1098">
        <v>92977</v>
      </c>
      <c r="I43" s="1601">
        <v>6204</v>
      </c>
      <c r="J43" s="1601"/>
      <c r="K43" s="204"/>
      <c r="M43" s="267"/>
      <c r="N43" s="1134"/>
    </row>
    <row r="44" spans="1:16" ht="15">
      <c r="A44" s="85">
        <v>1995</v>
      </c>
      <c r="B44" s="1213">
        <v>270504</v>
      </c>
      <c r="C44" s="1210">
        <v>18070</v>
      </c>
      <c r="D44" s="1210">
        <v>3240.7440000000001</v>
      </c>
      <c r="E44" s="1210">
        <v>52800</v>
      </c>
      <c r="F44" s="1123">
        <v>85622</v>
      </c>
      <c r="G44" s="1123">
        <v>6198</v>
      </c>
      <c r="H44" s="1098">
        <v>97819</v>
      </c>
      <c r="I44" s="1601">
        <v>6754</v>
      </c>
      <c r="J44" s="1601"/>
      <c r="K44" s="204"/>
      <c r="M44" s="267"/>
      <c r="N44" s="1134"/>
    </row>
    <row r="45" spans="1:16" ht="15">
      <c r="A45" s="85">
        <v>1996</v>
      </c>
      <c r="B45" s="1213">
        <v>265297</v>
      </c>
      <c r="C45" s="1210">
        <v>16673</v>
      </c>
      <c r="D45" s="1210">
        <v>3099.15</v>
      </c>
      <c r="E45" s="1210">
        <v>52295</v>
      </c>
      <c r="F45" s="1123">
        <v>88741</v>
      </c>
      <c r="G45" s="1123">
        <v>6207</v>
      </c>
      <c r="H45" s="1098">
        <v>91190</v>
      </c>
      <c r="I45" s="1601">
        <v>7092</v>
      </c>
      <c r="J45" s="1601"/>
      <c r="K45" s="204"/>
      <c r="M45" s="267"/>
      <c r="N45" s="1134"/>
    </row>
    <row r="46" spans="1:16" ht="15">
      <c r="A46" s="85">
        <v>1997</v>
      </c>
      <c r="B46" s="1213">
        <v>262261</v>
      </c>
      <c r="C46" s="1210">
        <v>17336</v>
      </c>
      <c r="D46" s="1210">
        <v>3122.8775692999998</v>
      </c>
      <c r="E46" s="1210">
        <v>44676</v>
      </c>
      <c r="F46" s="1123">
        <v>92583</v>
      </c>
      <c r="G46" s="1123">
        <v>5787</v>
      </c>
      <c r="H46" s="1098">
        <v>93004</v>
      </c>
      <c r="I46" s="1601">
        <v>5754</v>
      </c>
      <c r="J46" s="1601"/>
      <c r="K46" s="204"/>
      <c r="M46" s="267"/>
      <c r="N46" s="1134"/>
    </row>
    <row r="47" spans="1:16" ht="15">
      <c r="A47" s="85">
        <v>1998</v>
      </c>
      <c r="B47" s="1213">
        <v>264865.31306901725</v>
      </c>
      <c r="C47" s="1210">
        <v>16886.677486364999</v>
      </c>
      <c r="D47" s="1210">
        <v>2918.4817090000006</v>
      </c>
      <c r="E47" s="1210">
        <v>46997.583500539193</v>
      </c>
      <c r="F47" s="1123">
        <v>90794.184346113077</v>
      </c>
      <c r="G47" s="1123">
        <v>5820.48</v>
      </c>
      <c r="H47" s="1098">
        <v>95567.778432000006</v>
      </c>
      <c r="I47" s="1601">
        <v>5880.12</v>
      </c>
      <c r="J47" s="1601"/>
      <c r="K47" s="204"/>
      <c r="M47" s="267"/>
      <c r="N47" s="1134"/>
      <c r="P47" s="1222"/>
    </row>
    <row r="48" spans="1:16" ht="15">
      <c r="A48" s="85">
        <v>1999</v>
      </c>
      <c r="B48" s="1129">
        <v>261061.1313781935</v>
      </c>
      <c r="C48" s="1123">
        <v>14502.217507844416</v>
      </c>
      <c r="D48" s="1123">
        <v>2689.5347380000003</v>
      </c>
      <c r="E48" s="1123">
        <v>38761.582037</v>
      </c>
      <c r="F48" s="1123">
        <v>96731.608446529353</v>
      </c>
      <c r="G48" s="1123">
        <v>5820.48</v>
      </c>
      <c r="H48" s="1098">
        <v>96499.204848000008</v>
      </c>
      <c r="I48" s="1601">
        <v>6056.44</v>
      </c>
      <c r="J48" s="1601"/>
      <c r="K48" s="204"/>
      <c r="M48" s="267"/>
      <c r="N48" s="1134"/>
      <c r="P48" s="1222"/>
    </row>
    <row r="49" spans="1:14" ht="15.75" customHeight="1">
      <c r="A49" s="99" t="s">
        <v>168</v>
      </c>
      <c r="B49" s="319"/>
      <c r="C49" s="88"/>
      <c r="D49" s="88"/>
      <c r="E49" s="88"/>
      <c r="F49" s="88"/>
      <c r="G49" s="88"/>
      <c r="H49" s="316"/>
      <c r="I49" s="316"/>
      <c r="J49" s="316"/>
      <c r="K49" s="204"/>
      <c r="M49" s="267"/>
    </row>
    <row r="50" spans="1:14" ht="15.75" customHeight="1">
      <c r="A50" s="106" t="s">
        <v>480</v>
      </c>
      <c r="B50" s="319"/>
      <c r="C50" s="88"/>
      <c r="D50" s="88"/>
      <c r="E50" s="88"/>
      <c r="F50" s="88"/>
      <c r="G50" s="88"/>
      <c r="H50" s="316"/>
      <c r="I50" s="316"/>
      <c r="J50" s="316"/>
      <c r="K50" s="204"/>
      <c r="M50" s="267"/>
    </row>
    <row r="51" spans="1:14" s="961" customFormat="1" ht="15.75" customHeight="1">
      <c r="A51" s="106" t="s">
        <v>654</v>
      </c>
      <c r="B51" s="963"/>
      <c r="C51" s="960"/>
      <c r="D51" s="960"/>
      <c r="E51" s="960"/>
      <c r="F51" s="960"/>
      <c r="G51" s="960"/>
      <c r="H51" s="962"/>
      <c r="I51" s="962"/>
      <c r="J51" s="962"/>
      <c r="K51" s="204"/>
      <c r="M51" s="267"/>
    </row>
    <row r="52" spans="1:14" s="961" customFormat="1" ht="15.75" customHeight="1">
      <c r="A52" s="966" t="s">
        <v>655</v>
      </c>
      <c r="B52" s="963"/>
      <c r="C52" s="960"/>
      <c r="D52" s="960"/>
      <c r="E52" s="960"/>
      <c r="F52" s="960"/>
      <c r="G52" s="960"/>
      <c r="H52" s="962"/>
      <c r="I52" s="962"/>
      <c r="J52" s="962"/>
      <c r="K52" s="204"/>
      <c r="M52" s="267"/>
    </row>
    <row r="53" spans="1:14" ht="15.75" customHeight="1">
      <c r="A53" s="966" t="s">
        <v>656</v>
      </c>
      <c r="B53" s="319"/>
      <c r="C53" s="88"/>
      <c r="D53" s="88"/>
      <c r="E53" s="88"/>
      <c r="F53" s="88"/>
      <c r="G53" s="88"/>
      <c r="H53" s="316"/>
      <c r="I53" s="316"/>
      <c r="J53" s="316"/>
      <c r="K53" s="204"/>
      <c r="M53" s="267"/>
    </row>
    <row r="54" spans="1:14" ht="15.75" customHeight="1">
      <c r="A54" s="453" t="s">
        <v>875</v>
      </c>
      <c r="B54" s="525"/>
      <c r="C54" s="525"/>
      <c r="D54" s="525"/>
      <c r="E54" s="297"/>
      <c r="F54" s="297"/>
      <c r="G54" s="297"/>
      <c r="H54" s="297"/>
      <c r="I54" s="297"/>
      <c r="J54" s="571"/>
      <c r="K54" s="204"/>
      <c r="M54" s="267"/>
    </row>
    <row r="55" spans="1:14" ht="15.75" customHeight="1">
      <c r="J55" s="571"/>
      <c r="K55" s="204"/>
      <c r="M55" s="267"/>
    </row>
    <row r="56" spans="1:14" ht="15.75" customHeight="1">
      <c r="A56" s="353"/>
      <c r="B56" s="275"/>
      <c r="C56" s="280" t="s">
        <v>11</v>
      </c>
      <c r="D56" s="279"/>
      <c r="E56" s="279"/>
      <c r="F56" s="279"/>
      <c r="G56" s="408"/>
      <c r="H56" s="408"/>
      <c r="I56" s="279"/>
      <c r="J56" s="279"/>
      <c r="K56" s="204"/>
      <c r="M56" s="267"/>
    </row>
    <row r="57" spans="1:14" ht="47.25" customHeight="1">
      <c r="A57" s="354"/>
      <c r="B57" s="274"/>
      <c r="C57" s="409" t="s">
        <v>4</v>
      </c>
      <c r="D57" s="320" t="s">
        <v>3</v>
      </c>
      <c r="E57" s="699" t="s">
        <v>652</v>
      </c>
      <c r="F57" s="698" t="s">
        <v>2</v>
      </c>
      <c r="G57" s="409" t="s">
        <v>1</v>
      </c>
      <c r="H57" s="329" t="s">
        <v>35</v>
      </c>
      <c r="I57" s="698" t="s">
        <v>37</v>
      </c>
      <c r="J57" s="698" t="s">
        <v>19</v>
      </c>
      <c r="K57" s="204"/>
      <c r="M57" s="267"/>
    </row>
    <row r="58" spans="1:14" ht="15.75" customHeight="1">
      <c r="A58" s="355"/>
      <c r="B58" s="328" t="s">
        <v>17</v>
      </c>
      <c r="C58" s="284"/>
      <c r="D58" s="284"/>
      <c r="E58" s="284"/>
      <c r="F58" s="284"/>
      <c r="G58" s="284"/>
      <c r="H58" s="284"/>
      <c r="I58" s="284"/>
      <c r="J58" s="284"/>
      <c r="K58" s="204"/>
      <c r="M58" s="267"/>
    </row>
    <row r="59" spans="1:14" ht="15.75" customHeight="1">
      <c r="A59" s="85">
        <v>2000</v>
      </c>
      <c r="B59" s="319">
        <v>271660.70665375877</v>
      </c>
      <c r="C59" s="88">
        <v>18198.815069411547</v>
      </c>
      <c r="D59" s="88">
        <v>2450.27768293075</v>
      </c>
      <c r="E59" s="88">
        <v>36351.298081999994</v>
      </c>
      <c r="F59" s="88">
        <v>99563.261899416466</v>
      </c>
      <c r="G59" s="88">
        <v>5888.16</v>
      </c>
      <c r="H59" s="316">
        <v>102938.89391999999</v>
      </c>
      <c r="I59" s="316">
        <v>6270</v>
      </c>
      <c r="J59" s="316">
        <v>0</v>
      </c>
      <c r="M59" s="267"/>
      <c r="N59" s="1134"/>
    </row>
    <row r="60" spans="1:14" ht="15.75" customHeight="1">
      <c r="A60" s="85">
        <v>2001</v>
      </c>
      <c r="B60" s="319">
        <v>264135.74318772869</v>
      </c>
      <c r="C60" s="88">
        <v>15822.622214916073</v>
      </c>
      <c r="D60" s="88">
        <v>2239.6967079617102</v>
      </c>
      <c r="E60" s="88">
        <v>37696.612000000001</v>
      </c>
      <c r="F60" s="88">
        <v>93324.93527245408</v>
      </c>
      <c r="G60" s="88">
        <v>5888.16</v>
      </c>
      <c r="H60" s="316">
        <v>102382.61623200001</v>
      </c>
      <c r="I60" s="316">
        <v>6781.1</v>
      </c>
      <c r="J60" s="316">
        <v>0</v>
      </c>
      <c r="M60" s="267"/>
      <c r="N60" s="1134"/>
    </row>
    <row r="61" spans="1:14" ht="15.75" customHeight="1">
      <c r="A61" s="85">
        <v>2002</v>
      </c>
      <c r="B61" s="319">
        <v>254477.09905111374</v>
      </c>
      <c r="C61" s="88">
        <v>14369.828352643075</v>
      </c>
      <c r="D61" s="88">
        <v>1971.0803960000001</v>
      </c>
      <c r="E61" s="88">
        <v>31582.837533000002</v>
      </c>
      <c r="F61" s="88">
        <v>92609.003121503367</v>
      </c>
      <c r="G61" s="88">
        <v>5888.16</v>
      </c>
      <c r="H61" s="316">
        <v>101159.18884800002</v>
      </c>
      <c r="I61" s="316">
        <v>6897</v>
      </c>
      <c r="J61" s="662">
        <v>0</v>
      </c>
      <c r="M61" s="267"/>
      <c r="N61" s="1134"/>
    </row>
    <row r="62" spans="1:14" ht="15.75" customHeight="1">
      <c r="A62" s="85">
        <v>2003</v>
      </c>
      <c r="B62" s="1129">
        <v>270856.04438600637</v>
      </c>
      <c r="C62" s="1123">
        <v>11212.974</v>
      </c>
      <c r="D62" s="1123">
        <v>1613.6015399999999</v>
      </c>
      <c r="E62" s="1123">
        <v>35054.495999999999</v>
      </c>
      <c r="F62" s="1123">
        <v>95400.891186006367</v>
      </c>
      <c r="G62" s="1123">
        <v>10038.772999999999</v>
      </c>
      <c r="H62" s="1098">
        <v>107179.56719999999</v>
      </c>
      <c r="I62" s="1098">
        <v>10355.741</v>
      </c>
      <c r="J62" s="1098">
        <v>0</v>
      </c>
      <c r="M62" s="267"/>
      <c r="N62" s="1134"/>
    </row>
    <row r="63" spans="1:14" ht="15.75" customHeight="1">
      <c r="A63" s="85">
        <v>2004</v>
      </c>
      <c r="B63" s="319">
        <v>288841.25555098715</v>
      </c>
      <c r="C63" s="88">
        <v>10070.647317000001</v>
      </c>
      <c r="D63" s="88">
        <v>2397.9844458000002</v>
      </c>
      <c r="E63" s="88">
        <v>31140.627244999996</v>
      </c>
      <c r="F63" s="88">
        <v>104553.34758898716</v>
      </c>
      <c r="G63" s="88">
        <v>13727.81</v>
      </c>
      <c r="H63" s="316">
        <v>111321.2844</v>
      </c>
      <c r="I63" s="316">
        <v>11106.57</v>
      </c>
      <c r="J63" s="316">
        <v>4522.9849999999997</v>
      </c>
      <c r="M63" s="267"/>
      <c r="N63" s="1134"/>
    </row>
    <row r="64" spans="1:14" ht="15.75" customHeight="1">
      <c r="A64" s="85">
        <v>2005</v>
      </c>
      <c r="B64" s="319">
        <v>288608.52517065022</v>
      </c>
      <c r="C64" s="88">
        <v>6383.4914422063393</v>
      </c>
      <c r="D64" s="88">
        <v>2946.1418000000003</v>
      </c>
      <c r="E64" s="88">
        <v>26284.296544989331</v>
      </c>
      <c r="F64" s="88">
        <v>100575.88939115634</v>
      </c>
      <c r="G64" s="88">
        <v>18781.865320298151</v>
      </c>
      <c r="H64" s="316">
        <v>115954.47853200002</v>
      </c>
      <c r="I64" s="316">
        <v>12972.328660000001</v>
      </c>
      <c r="J64" s="316">
        <v>4710.0334799999991</v>
      </c>
      <c r="M64" s="267"/>
      <c r="N64" s="1134"/>
    </row>
    <row r="65" spans="1:14" ht="15.75" customHeight="1">
      <c r="A65" s="85">
        <v>2006</v>
      </c>
      <c r="B65" s="319">
        <v>295530.7978282292</v>
      </c>
      <c r="C65" s="88">
        <v>9161.9378575923965</v>
      </c>
      <c r="D65" s="88">
        <v>2888.9913200000001</v>
      </c>
      <c r="E65" s="88">
        <v>34722.117825141933</v>
      </c>
      <c r="F65" s="88">
        <v>96614.930204201373</v>
      </c>
      <c r="G65" s="88">
        <v>16592.400155293519</v>
      </c>
      <c r="H65" s="316">
        <v>117014.33127600001</v>
      </c>
      <c r="I65" s="316">
        <v>13445.516880000001</v>
      </c>
      <c r="J65" s="316">
        <v>5090.5723099999996</v>
      </c>
      <c r="M65" s="267"/>
      <c r="N65" s="1134"/>
    </row>
    <row r="66" spans="1:14" ht="15.75" customHeight="1">
      <c r="A66" s="85">
        <v>2007</v>
      </c>
      <c r="B66" s="319">
        <v>308838.41175656096</v>
      </c>
      <c r="C66" s="88">
        <v>10172.9440069579</v>
      </c>
      <c r="D66" s="88">
        <v>3759.9047099999998</v>
      </c>
      <c r="E66" s="88">
        <v>32451.823211595525</v>
      </c>
      <c r="F66" s="88">
        <v>102832.22415648215</v>
      </c>
      <c r="G66" s="88">
        <v>22182.83954331126</v>
      </c>
      <c r="H66" s="316">
        <v>119128.4451</v>
      </c>
      <c r="I66" s="316">
        <v>12101.65482</v>
      </c>
      <c r="J66" s="316">
        <v>6208.8127282141768</v>
      </c>
      <c r="M66" s="267"/>
      <c r="N66" s="1134"/>
    </row>
    <row r="67" spans="1:14" ht="15.75" customHeight="1">
      <c r="A67" s="85">
        <v>2008</v>
      </c>
      <c r="B67" s="319">
        <v>291845.42627310369</v>
      </c>
      <c r="C67" s="88">
        <v>11376.912789624297</v>
      </c>
      <c r="D67" s="88">
        <v>3241.3805500000003</v>
      </c>
      <c r="E67" s="88">
        <v>26581.683325973849</v>
      </c>
      <c r="F67" s="88">
        <v>96863.404997630467</v>
      </c>
      <c r="G67" s="88">
        <v>11874.217157875071</v>
      </c>
      <c r="H67" s="316">
        <v>123833.296764</v>
      </c>
      <c r="I67" s="316">
        <v>10818.083680000002</v>
      </c>
      <c r="J67" s="316">
        <v>7256.2806920000012</v>
      </c>
      <c r="M67" s="267"/>
      <c r="N67" s="1134"/>
    </row>
    <row r="68" spans="1:14" ht="15.75" customHeight="1">
      <c r="A68" s="85">
        <v>2009</v>
      </c>
      <c r="B68" s="319">
        <v>273461.71470349823</v>
      </c>
      <c r="C68" s="88">
        <v>9773.6185356112073</v>
      </c>
      <c r="D68" s="88">
        <v>2237.5615150000003</v>
      </c>
      <c r="E68" s="88">
        <v>20783.327926102298</v>
      </c>
      <c r="F68" s="88">
        <v>92458.545880585589</v>
      </c>
      <c r="G68" s="88">
        <v>12365.722079237967</v>
      </c>
      <c r="H68" s="316">
        <v>115674.86764799998</v>
      </c>
      <c r="I68" s="316">
        <v>10607.108749999999</v>
      </c>
      <c r="J68" s="316">
        <v>9560.9623689611763</v>
      </c>
      <c r="M68" s="267"/>
      <c r="N68" s="1134"/>
    </row>
    <row r="69" spans="1:14" s="1077" customFormat="1" ht="15.75" customHeight="1">
      <c r="A69" s="99" t="s">
        <v>168</v>
      </c>
      <c r="B69" s="968"/>
      <c r="C69" s="968"/>
      <c r="D69" s="968"/>
      <c r="E69" s="968"/>
      <c r="F69" s="652"/>
      <c r="G69" s="652"/>
      <c r="H69" s="652"/>
      <c r="I69" s="652"/>
      <c r="J69" s="652"/>
      <c r="M69" s="267"/>
      <c r="N69" s="1134"/>
    </row>
    <row r="70" spans="1:14" s="1077" customFormat="1" ht="15.75" customHeight="1">
      <c r="A70" s="983" t="s">
        <v>268</v>
      </c>
      <c r="B70" s="968"/>
      <c r="C70" s="968"/>
      <c r="D70" s="968"/>
      <c r="E70" s="968"/>
      <c r="M70" s="267"/>
      <c r="N70" s="1134"/>
    </row>
    <row r="71" spans="1:14" s="1077" customFormat="1" ht="15.75" customHeight="1">
      <c r="A71" s="983" t="s">
        <v>657</v>
      </c>
      <c r="B71" s="968"/>
      <c r="C71" s="968"/>
      <c r="D71" s="968"/>
      <c r="E71" s="968"/>
      <c r="M71" s="267"/>
      <c r="N71" s="1134"/>
    </row>
    <row r="72" spans="1:14" s="1077" customFormat="1" ht="15.75" customHeight="1">
      <c r="A72" s="971" t="s">
        <v>875</v>
      </c>
      <c r="B72" s="525"/>
      <c r="C72" s="525"/>
      <c r="D72" s="525"/>
      <c r="E72" s="297"/>
      <c r="F72" s="297"/>
      <c r="G72" s="297"/>
      <c r="H72" s="297"/>
      <c r="I72" s="297"/>
      <c r="J72" s="571"/>
      <c r="K72" s="204"/>
      <c r="M72" s="267"/>
    </row>
    <row r="73" spans="1:14" s="1077" customFormat="1" ht="15.75" customHeight="1">
      <c r="J73" s="571"/>
      <c r="K73" s="204"/>
      <c r="M73" s="267"/>
    </row>
    <row r="74" spans="1:14" s="1077" customFormat="1" ht="15.75" customHeight="1">
      <c r="A74" s="353"/>
      <c r="B74" s="275"/>
      <c r="C74" s="280" t="s">
        <v>11</v>
      </c>
      <c r="D74" s="279"/>
      <c r="E74" s="279"/>
      <c r="F74" s="279"/>
      <c r="G74" s="408"/>
      <c r="H74" s="408"/>
      <c r="I74" s="279"/>
      <c r="J74" s="279"/>
      <c r="K74" s="204"/>
      <c r="M74" s="267"/>
    </row>
    <row r="75" spans="1:14" s="1077" customFormat="1" ht="47.25" customHeight="1">
      <c r="A75" s="354"/>
      <c r="B75" s="274"/>
      <c r="C75" s="409" t="s">
        <v>4</v>
      </c>
      <c r="D75" s="320" t="s">
        <v>3</v>
      </c>
      <c r="E75" s="1306" t="s">
        <v>652</v>
      </c>
      <c r="F75" s="1305" t="s">
        <v>2</v>
      </c>
      <c r="G75" s="409" t="s">
        <v>1</v>
      </c>
      <c r="H75" s="329" t="s">
        <v>35</v>
      </c>
      <c r="I75" s="1305" t="s">
        <v>37</v>
      </c>
      <c r="J75" s="1305" t="s">
        <v>19</v>
      </c>
      <c r="K75" s="204"/>
      <c r="M75" s="267"/>
    </row>
    <row r="76" spans="1:14" s="1077" customFormat="1" ht="15.75" customHeight="1">
      <c r="A76" s="355"/>
      <c r="B76" s="328" t="s">
        <v>17</v>
      </c>
      <c r="C76" s="284"/>
      <c r="D76" s="284"/>
      <c r="E76" s="284"/>
      <c r="F76" s="284"/>
      <c r="G76" s="284"/>
      <c r="H76" s="284"/>
      <c r="I76" s="284"/>
      <c r="J76" s="284"/>
      <c r="K76" s="204"/>
      <c r="M76" s="267"/>
    </row>
    <row r="77" spans="1:14" ht="15.75" customHeight="1">
      <c r="A77" s="85">
        <v>2010</v>
      </c>
      <c r="B77" s="319">
        <v>312384.32441718591</v>
      </c>
      <c r="C77" s="763">
        <v>9778.4820435077581</v>
      </c>
      <c r="D77" s="763">
        <v>4656.6798120000003</v>
      </c>
      <c r="E77" s="763">
        <v>27047.883943733363</v>
      </c>
      <c r="F77" s="763">
        <v>105321.98467435209</v>
      </c>
      <c r="G77" s="763">
        <v>20992.482695357161</v>
      </c>
      <c r="H77" s="767">
        <v>121173.75079199998</v>
      </c>
      <c r="I77" s="767">
        <v>14745.575560000001</v>
      </c>
      <c r="J77" s="767">
        <v>8667.1975612355145</v>
      </c>
      <c r="M77" s="267"/>
      <c r="N77" s="1134"/>
    </row>
    <row r="78" spans="1:14" ht="15.75" customHeight="1">
      <c r="A78" s="85">
        <v>2011</v>
      </c>
      <c r="B78" s="744">
        <v>321875.6071469083</v>
      </c>
      <c r="C78" s="763">
        <v>10910.142317362785</v>
      </c>
      <c r="D78" s="763">
        <v>5541.3884380000009</v>
      </c>
      <c r="E78" s="763">
        <v>22101.920802442251</v>
      </c>
      <c r="F78" s="763">
        <v>108677.55889102649</v>
      </c>
      <c r="G78" s="763">
        <v>27182.89537743383</v>
      </c>
      <c r="H78" s="763">
        <v>124275.18211199999</v>
      </c>
      <c r="I78" s="763">
        <v>14768.386390000005</v>
      </c>
      <c r="J78" s="767">
        <v>8417.7689986429523</v>
      </c>
      <c r="M78" s="267"/>
      <c r="N78" s="1134"/>
    </row>
    <row r="79" spans="1:14" ht="15.75" customHeight="1">
      <c r="A79" s="317">
        <v>2012</v>
      </c>
      <c r="B79" s="744">
        <v>325027.02915807534</v>
      </c>
      <c r="C79" s="763">
        <v>10266.240749062339</v>
      </c>
      <c r="D79" s="763">
        <v>5195.3642739999996</v>
      </c>
      <c r="E79" s="763">
        <v>19540.51099563434</v>
      </c>
      <c r="F79" s="763">
        <v>109089.78430419436</v>
      </c>
      <c r="G79" s="763">
        <v>32009.539267173477</v>
      </c>
      <c r="H79" s="763">
        <v>120019.266756</v>
      </c>
      <c r="I79" s="763">
        <v>15932.1916</v>
      </c>
      <c r="J79" s="767">
        <v>12974.131212010696</v>
      </c>
      <c r="M79" s="267"/>
      <c r="N79" s="1134"/>
    </row>
    <row r="80" spans="1:14" ht="15.75" customHeight="1">
      <c r="A80" s="743">
        <v>2013</v>
      </c>
      <c r="B80" s="744">
        <v>319147.67214111239</v>
      </c>
      <c r="C80" s="763">
        <v>8736.7100356079955</v>
      </c>
      <c r="D80" s="763">
        <v>5443.6401739999992</v>
      </c>
      <c r="E80" s="763">
        <v>13824.291615011922</v>
      </c>
      <c r="F80" s="763">
        <v>111038.81898470953</v>
      </c>
      <c r="G80" s="763">
        <v>25124.136870810202</v>
      </c>
      <c r="H80" s="763">
        <v>119798.62959600001</v>
      </c>
      <c r="I80" s="763">
        <v>19092.163659999998</v>
      </c>
      <c r="J80" s="767">
        <v>16089.307049972662</v>
      </c>
      <c r="M80" s="267"/>
      <c r="N80" s="1134"/>
    </row>
    <row r="81" spans="1:14" ht="15.75" customHeight="1">
      <c r="A81" s="743">
        <v>2014</v>
      </c>
      <c r="B81" s="1080">
        <v>309304.81029289268</v>
      </c>
      <c r="C81" s="1076">
        <v>9209.7885800000004</v>
      </c>
      <c r="D81" s="1076">
        <v>5168.5087709999998</v>
      </c>
      <c r="E81" s="1076">
        <v>12441.951947784606</v>
      </c>
      <c r="F81" s="1076">
        <v>107477.29251999999</v>
      </c>
      <c r="G81" s="1076">
        <v>24923.413785708093</v>
      </c>
      <c r="H81" s="1076">
        <v>119883.01974840001</v>
      </c>
      <c r="I81" s="1076">
        <v>13159.952329999998</v>
      </c>
      <c r="J81" s="1078">
        <v>17040.882610000001</v>
      </c>
      <c r="M81" s="267"/>
      <c r="N81" s="1134"/>
    </row>
    <row r="82" spans="1:14" s="797" customFormat="1" ht="15.75" customHeight="1">
      <c r="A82" s="799">
        <v>2015</v>
      </c>
      <c r="B82" s="1129">
        <v>302682.30363883066</v>
      </c>
      <c r="C82" s="1123">
        <v>8341.4704679999995</v>
      </c>
      <c r="D82" s="1123">
        <v>4930.539006</v>
      </c>
      <c r="E82" s="1123">
        <v>12596.392747712714</v>
      </c>
      <c r="F82" s="1123">
        <v>107088.18871</v>
      </c>
      <c r="G82" s="1123">
        <v>20576.189625518018</v>
      </c>
      <c r="H82" s="1123">
        <v>121619.34290159999</v>
      </c>
      <c r="I82" s="1123">
        <v>11403.56552</v>
      </c>
      <c r="J82" s="1098">
        <v>16126.614659999999</v>
      </c>
      <c r="M82" s="267"/>
      <c r="N82" s="1134"/>
    </row>
    <row r="83" spans="1:14" s="829" customFormat="1" ht="15.75" customHeight="1">
      <c r="A83" s="832">
        <v>2016</v>
      </c>
      <c r="B83" s="1129">
        <v>313115.57127193676</v>
      </c>
      <c r="C83" s="1123">
        <v>7454.89948</v>
      </c>
      <c r="D83" s="1123">
        <v>6233.6082880000004</v>
      </c>
      <c r="E83" s="1123">
        <v>13481.950481208954</v>
      </c>
      <c r="F83" s="1123">
        <v>111807.83642000001</v>
      </c>
      <c r="G83" s="1123">
        <v>21789.268591127828</v>
      </c>
      <c r="H83" s="1123">
        <v>122620.86992160001</v>
      </c>
      <c r="I83" s="1123">
        <v>12693.671330000001</v>
      </c>
      <c r="J83" s="1098">
        <v>17033.466759999999</v>
      </c>
      <c r="M83" s="267"/>
      <c r="N83" s="1134"/>
    </row>
    <row r="84" spans="1:14" s="915" customFormat="1" ht="15.75" customHeight="1">
      <c r="A84" s="917">
        <v>2017</v>
      </c>
      <c r="B84" s="1129">
        <v>316572.19707816397</v>
      </c>
      <c r="C84" s="1123">
        <v>7580.6100699999997</v>
      </c>
      <c r="D84" s="1123">
        <v>7075.7331235400006</v>
      </c>
      <c r="E84" s="1123">
        <v>12150.688684050434</v>
      </c>
      <c r="F84" s="1123">
        <v>115741.21028999997</v>
      </c>
      <c r="G84" s="1123">
        <v>21423.145570773573</v>
      </c>
      <c r="H84" s="1123">
        <v>123332.79949559999</v>
      </c>
      <c r="I84" s="1123">
        <v>12640.367360000002</v>
      </c>
      <c r="J84" s="1098">
        <v>16627.642489999998</v>
      </c>
      <c r="M84" s="267"/>
      <c r="N84" s="1134"/>
    </row>
    <row r="85" spans="1:14" s="1077" customFormat="1" ht="15.75" customHeight="1">
      <c r="A85" s="1079">
        <v>2018</v>
      </c>
      <c r="B85" s="1123">
        <v>324900.41660471907</v>
      </c>
      <c r="C85" s="1123">
        <v>7667.8340000000007</v>
      </c>
      <c r="D85" s="1123">
        <v>7052.1181478574217</v>
      </c>
      <c r="E85" s="1123">
        <v>12176.325805645498</v>
      </c>
      <c r="F85" s="1123">
        <v>109796.95500000002</v>
      </c>
      <c r="G85" s="1123">
        <v>21443.694623216208</v>
      </c>
      <c r="H85" s="1123">
        <v>125584.98652799999</v>
      </c>
      <c r="I85" s="1123">
        <v>17542.772999999997</v>
      </c>
      <c r="J85" s="1098">
        <v>23635.729500000001</v>
      </c>
      <c r="M85" s="267"/>
      <c r="N85" s="1134"/>
    </row>
    <row r="86" spans="1:14" s="1077" customFormat="1" ht="15.75" customHeight="1">
      <c r="A86" s="1099">
        <v>2019</v>
      </c>
      <c r="B86" s="1210">
        <v>319232.4794688485</v>
      </c>
      <c r="C86" s="1210">
        <v>7144.2430000000004</v>
      </c>
      <c r="D86" s="1210">
        <v>6700.9291322495947</v>
      </c>
      <c r="E86" s="1210">
        <v>11113.447570854871</v>
      </c>
      <c r="F86" s="1210">
        <v>107956.125</v>
      </c>
      <c r="G86" s="1210">
        <v>20823.557765744008</v>
      </c>
      <c r="H86" s="1210">
        <v>122710.05900000001</v>
      </c>
      <c r="I86" s="1210">
        <v>17579.802000000007</v>
      </c>
      <c r="J86" s="1212">
        <v>25204.315999999995</v>
      </c>
      <c r="M86" s="267"/>
      <c r="N86" s="1134"/>
    </row>
    <row r="87" spans="1:14" ht="15.75" customHeight="1">
      <c r="A87" s="99" t="s">
        <v>168</v>
      </c>
      <c r="B87" s="311"/>
      <c r="C87" s="311"/>
      <c r="D87" s="311"/>
      <c r="E87" s="311"/>
      <c r="F87" s="652"/>
      <c r="G87" s="652"/>
      <c r="H87" s="652"/>
      <c r="I87" s="652"/>
      <c r="J87" s="652"/>
      <c r="M87" s="267"/>
    </row>
    <row r="88" spans="1:14" ht="15.75" customHeight="1">
      <c r="A88" s="106" t="s">
        <v>268</v>
      </c>
      <c r="B88" s="311"/>
      <c r="C88" s="311"/>
      <c r="D88" s="311"/>
      <c r="E88" s="311"/>
    </row>
    <row r="89" spans="1:14" s="967" customFormat="1" ht="15.75" customHeight="1">
      <c r="A89" s="966" t="s">
        <v>657</v>
      </c>
      <c r="B89" s="968"/>
      <c r="C89" s="968"/>
      <c r="D89" s="968"/>
      <c r="E89" s="968"/>
    </row>
  </sheetData>
  <mergeCells count="11">
    <mergeCell ref="I27:J27"/>
    <mergeCell ref="I47:J47"/>
    <mergeCell ref="I48:J48"/>
    <mergeCell ref="I39:J39"/>
    <mergeCell ref="I40:J40"/>
    <mergeCell ref="I41:J41"/>
    <mergeCell ref="I42:J42"/>
    <mergeCell ref="I43:J43"/>
    <mergeCell ref="I44:J44"/>
    <mergeCell ref="I45:J45"/>
    <mergeCell ref="I46:J46"/>
  </mergeCells>
  <conditionalFormatting sqref="A1:GR26 A28:GR38 A27:I27 K27:GR27 K39:GR46 A39:A48 K47:O48 Q47:GR48 A77:GR1017 A49:GR71">
    <cfRule type="cellIs" dxfId="398" priority="7" stopIfTrue="1" operator="equal">
      <formula>0</formula>
    </cfRule>
  </conditionalFormatting>
  <conditionalFormatting sqref="B48:I48">
    <cfRule type="cellIs" dxfId="397" priority="6" stopIfTrue="1" operator="equal">
      <formula>0</formula>
    </cfRule>
  </conditionalFormatting>
  <conditionalFormatting sqref="B47:I47">
    <cfRule type="cellIs" dxfId="396" priority="5" stopIfTrue="1" operator="equal">
      <formula>0</formula>
    </cfRule>
  </conditionalFormatting>
  <conditionalFormatting sqref="B39:I46">
    <cfRule type="cellIs" dxfId="395" priority="4" stopIfTrue="1" operator="equal">
      <formula>0</formula>
    </cfRule>
  </conditionalFormatting>
  <conditionalFormatting sqref="P47">
    <cfRule type="cellIs" dxfId="394" priority="3" stopIfTrue="1" operator="equal">
      <formula>0</formula>
    </cfRule>
  </conditionalFormatting>
  <conditionalFormatting sqref="P48">
    <cfRule type="cellIs" dxfId="393" priority="2" stopIfTrue="1" operator="equal">
      <formula>0</formula>
    </cfRule>
  </conditionalFormatting>
  <conditionalFormatting sqref="A72:GR76">
    <cfRule type="cellIs" dxfId="39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3" manualBreakCount="3">
    <brk id="23" max="10" man="1"/>
    <brk id="53" max="10" man="1"/>
    <brk id="71"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rgb="FFEDF082"/>
  </sheetPr>
  <dimension ref="A1:M100"/>
  <sheetViews>
    <sheetView view="pageBreakPreview" zoomScaleNormal="90" zoomScaleSheetLayoutView="100" workbookViewId="0"/>
  </sheetViews>
  <sheetFormatPr baseColWidth="10" defaultColWidth="9.85546875" defaultRowHeight="15.75" customHeight="1"/>
  <cols>
    <col min="1" max="1" width="7.140625" style="296" customWidth="1"/>
    <col min="2" max="9" width="14.28515625" style="296" customWidth="1"/>
    <col min="10" max="10" width="7.140625" style="296" customWidth="1"/>
    <col min="11" max="12" width="9.85546875" style="296"/>
    <col min="13" max="13" width="16.5703125" style="296" bestFit="1" customWidth="1"/>
    <col min="14" max="16384" width="9.85546875" style="296"/>
  </cols>
  <sheetData>
    <row r="1" spans="1:12" ht="15.75" customHeight="1">
      <c r="A1" s="453" t="s">
        <v>876</v>
      </c>
      <c r="B1" s="525"/>
      <c r="C1" s="525"/>
      <c r="D1" s="525"/>
      <c r="E1" s="297"/>
      <c r="F1" s="297"/>
      <c r="G1" s="297"/>
      <c r="H1" s="297"/>
      <c r="I1" s="297"/>
      <c r="J1" s="297"/>
    </row>
    <row r="2" spans="1:12" ht="15.75" customHeight="1">
      <c r="J2" s="277"/>
      <c r="K2" s="277"/>
    </row>
    <row r="3" spans="1:12" ht="15.75" customHeight="1">
      <c r="A3" s="353"/>
      <c r="B3" s="275"/>
      <c r="C3" s="280" t="s">
        <v>11</v>
      </c>
      <c r="D3" s="279"/>
      <c r="E3" s="279"/>
      <c r="F3" s="279"/>
      <c r="G3" s="279"/>
      <c r="H3" s="279"/>
      <c r="I3" s="279"/>
      <c r="J3" s="599"/>
      <c r="K3" s="599"/>
    </row>
    <row r="4" spans="1:12" ht="47.25" customHeight="1">
      <c r="A4" s="354"/>
      <c r="B4" s="274"/>
      <c r="C4" s="564" t="s">
        <v>4</v>
      </c>
      <c r="D4" s="564" t="s">
        <v>3</v>
      </c>
      <c r="E4" s="564" t="s">
        <v>254</v>
      </c>
      <c r="F4" s="564" t="s">
        <v>265</v>
      </c>
      <c r="G4" s="564" t="s">
        <v>19</v>
      </c>
      <c r="H4" s="602" t="s">
        <v>35</v>
      </c>
      <c r="I4" s="602" t="s">
        <v>37</v>
      </c>
      <c r="J4" s="599"/>
      <c r="K4" s="599"/>
    </row>
    <row r="5" spans="1:12" ht="15.75" customHeight="1">
      <c r="A5" s="355"/>
      <c r="B5" s="356" t="s">
        <v>17</v>
      </c>
      <c r="C5" s="357"/>
      <c r="D5" s="357"/>
      <c r="E5" s="357"/>
      <c r="F5" s="357"/>
      <c r="G5" s="357"/>
      <c r="H5" s="357"/>
      <c r="I5" s="357"/>
      <c r="J5" s="599"/>
      <c r="K5" s="599"/>
    </row>
    <row r="6" spans="1:12" ht="15.75" customHeight="1">
      <c r="A6" s="85">
        <v>1950</v>
      </c>
      <c r="B6" s="318">
        <v>66676</v>
      </c>
      <c r="C6" s="312">
        <v>26377</v>
      </c>
      <c r="D6" s="312">
        <v>32239</v>
      </c>
      <c r="E6" s="312">
        <v>235</v>
      </c>
      <c r="F6" s="314">
        <v>3048</v>
      </c>
      <c r="G6" s="313" t="s">
        <v>32</v>
      </c>
      <c r="H6" s="314">
        <v>4777</v>
      </c>
      <c r="I6" s="313" t="s">
        <v>32</v>
      </c>
      <c r="J6" s="599"/>
      <c r="K6" s="599"/>
      <c r="L6" s="267"/>
    </row>
    <row r="7" spans="1:12" ht="15.75" customHeight="1">
      <c r="A7" s="85">
        <v>1955</v>
      </c>
      <c r="B7" s="319">
        <v>151757</v>
      </c>
      <c r="C7" s="88">
        <v>36546</v>
      </c>
      <c r="D7" s="88">
        <v>47479</v>
      </c>
      <c r="E7" s="88">
        <v>6155</v>
      </c>
      <c r="F7" s="316">
        <v>3957</v>
      </c>
      <c r="G7" s="315" t="s">
        <v>32</v>
      </c>
      <c r="H7" s="316">
        <v>7620</v>
      </c>
      <c r="I7" s="315" t="s">
        <v>32</v>
      </c>
      <c r="J7" s="599"/>
      <c r="K7" s="599"/>
      <c r="L7" s="267"/>
    </row>
    <row r="8" spans="1:12" ht="15.75" customHeight="1">
      <c r="A8" s="85">
        <v>1960</v>
      </c>
      <c r="B8" s="319">
        <v>184025</v>
      </c>
      <c r="C8" s="88">
        <v>70603</v>
      </c>
      <c r="D8" s="88">
        <v>50117</v>
      </c>
      <c r="E8" s="88">
        <v>45428</v>
      </c>
      <c r="F8" s="88">
        <v>4894</v>
      </c>
      <c r="G8" s="315" t="s">
        <v>32</v>
      </c>
      <c r="H8" s="316">
        <v>12983</v>
      </c>
      <c r="I8" s="315" t="s">
        <v>32</v>
      </c>
      <c r="J8" s="599"/>
      <c r="K8" s="599"/>
      <c r="L8" s="267"/>
    </row>
    <row r="9" spans="1:12" ht="15.75" customHeight="1">
      <c r="A9" s="85">
        <v>1965</v>
      </c>
      <c r="B9" s="319">
        <v>287892</v>
      </c>
      <c r="C9" s="88">
        <v>51582</v>
      </c>
      <c r="D9" s="88">
        <v>42907</v>
      </c>
      <c r="E9" s="88">
        <v>158263</v>
      </c>
      <c r="F9" s="88">
        <v>11401</v>
      </c>
      <c r="G9" s="315" t="s">
        <v>32</v>
      </c>
      <c r="H9" s="316">
        <v>23739</v>
      </c>
      <c r="I9" s="315" t="s">
        <v>32</v>
      </c>
      <c r="J9" s="599"/>
      <c r="K9" s="599"/>
      <c r="L9" s="267"/>
    </row>
    <row r="10" spans="1:12" ht="15.75" customHeight="1">
      <c r="A10" s="85">
        <v>1966</v>
      </c>
      <c r="B10" s="319">
        <v>288302.79600000003</v>
      </c>
      <c r="C10" s="88">
        <v>40767.428</v>
      </c>
      <c r="D10" s="88">
        <v>35286.832000000002</v>
      </c>
      <c r="E10" s="88">
        <v>172917.2</v>
      </c>
      <c r="F10" s="88">
        <v>12954.136</v>
      </c>
      <c r="G10" s="315" t="s">
        <v>32</v>
      </c>
      <c r="H10" s="316">
        <v>26377.200000000001</v>
      </c>
      <c r="I10" s="315" t="s">
        <v>32</v>
      </c>
      <c r="J10" s="599"/>
      <c r="K10" s="599"/>
      <c r="L10" s="267"/>
    </row>
    <row r="11" spans="1:12" ht="15.75" customHeight="1">
      <c r="A11" s="85">
        <v>1967</v>
      </c>
      <c r="B11" s="319">
        <v>298912.29200000002</v>
      </c>
      <c r="C11" s="88">
        <v>43434.455999999998</v>
      </c>
      <c r="D11" s="88">
        <v>34231.743999999999</v>
      </c>
      <c r="E11" s="88">
        <v>177899.56</v>
      </c>
      <c r="F11" s="88">
        <v>14185.072</v>
      </c>
      <c r="G11" s="315" t="s">
        <v>32</v>
      </c>
      <c r="H11" s="316">
        <v>29161.46</v>
      </c>
      <c r="I11" s="315" t="s">
        <v>32</v>
      </c>
      <c r="J11" s="599"/>
      <c r="K11" s="599"/>
      <c r="L11" s="267"/>
    </row>
    <row r="12" spans="1:12" ht="15.75" customHeight="1">
      <c r="A12" s="85">
        <v>1968</v>
      </c>
      <c r="B12" s="319">
        <v>319486.50799999997</v>
      </c>
      <c r="C12" s="88">
        <v>35521.296000000002</v>
      </c>
      <c r="D12" s="88">
        <v>31066.48</v>
      </c>
      <c r="E12" s="88">
        <v>205156</v>
      </c>
      <c r="F12" s="88">
        <v>15503.932000000001</v>
      </c>
      <c r="G12" s="315" t="s">
        <v>32</v>
      </c>
      <c r="H12" s="316">
        <v>32238.799999999999</v>
      </c>
      <c r="I12" s="315" t="s">
        <v>32</v>
      </c>
      <c r="J12" s="599"/>
      <c r="K12" s="599"/>
      <c r="L12" s="267"/>
    </row>
    <row r="13" spans="1:12" ht="15.75" customHeight="1">
      <c r="A13" s="85">
        <v>1969</v>
      </c>
      <c r="B13" s="319">
        <v>356268.04799999995</v>
      </c>
      <c r="C13" s="88">
        <v>35755.760000000002</v>
      </c>
      <c r="D13" s="88">
        <v>30802.707999999999</v>
      </c>
      <c r="E13" s="88">
        <v>237394.8</v>
      </c>
      <c r="F13" s="88">
        <v>16852.099999999999</v>
      </c>
      <c r="G13" s="315" t="s">
        <v>32</v>
      </c>
      <c r="H13" s="316">
        <v>35462.68</v>
      </c>
      <c r="I13" s="315" t="s">
        <v>32</v>
      </c>
      <c r="J13" s="599"/>
      <c r="K13" s="599"/>
      <c r="L13" s="267"/>
    </row>
    <row r="14" spans="1:12" ht="15.75" customHeight="1">
      <c r="A14" s="85">
        <v>1970</v>
      </c>
      <c r="B14" s="319">
        <v>424108</v>
      </c>
      <c r="C14" s="88">
        <v>39390</v>
      </c>
      <c r="D14" s="88">
        <v>29367</v>
      </c>
      <c r="E14" s="88">
        <v>266761</v>
      </c>
      <c r="F14" s="88">
        <v>26106</v>
      </c>
      <c r="G14" s="88">
        <v>11723</v>
      </c>
      <c r="H14" s="316">
        <v>39624</v>
      </c>
      <c r="I14" s="88">
        <v>11137</v>
      </c>
      <c r="J14" s="599"/>
      <c r="K14" s="599"/>
      <c r="L14" s="267"/>
    </row>
    <row r="15" spans="1:12" ht="15.75" customHeight="1">
      <c r="A15" s="85">
        <v>1971</v>
      </c>
      <c r="B15" s="319">
        <v>412480.79200000002</v>
      </c>
      <c r="C15" s="88">
        <v>25410.036</v>
      </c>
      <c r="D15" s="88">
        <v>20984.527999999998</v>
      </c>
      <c r="E15" s="88">
        <v>283085.97200000001</v>
      </c>
      <c r="F15" s="88">
        <v>23475.707999999999</v>
      </c>
      <c r="G15" s="88">
        <v>4396.2</v>
      </c>
      <c r="H15" s="316">
        <v>44284.387999999999</v>
      </c>
      <c r="I15" s="88">
        <v>10843.96</v>
      </c>
      <c r="J15" s="599"/>
      <c r="K15" s="599"/>
      <c r="L15" s="267"/>
    </row>
    <row r="16" spans="1:12" ht="15.75" customHeight="1">
      <c r="A16" s="85">
        <v>1972</v>
      </c>
      <c r="B16" s="319">
        <v>462480.24</v>
      </c>
      <c r="C16" s="88">
        <v>22039.615999999998</v>
      </c>
      <c r="D16" s="88">
        <v>16559.02</v>
      </c>
      <c r="E16" s="88">
        <v>326022.19199999998</v>
      </c>
      <c r="F16" s="88">
        <v>27139.207999999999</v>
      </c>
      <c r="G16" s="88">
        <v>8030.3919999999998</v>
      </c>
      <c r="H16" s="316">
        <v>49764.983999999997</v>
      </c>
      <c r="I16" s="88">
        <v>12924.828</v>
      </c>
      <c r="J16" s="599"/>
      <c r="K16" s="599"/>
      <c r="L16" s="267"/>
    </row>
    <row r="17" spans="1:12" ht="15.75" customHeight="1">
      <c r="A17" s="85">
        <v>1973</v>
      </c>
      <c r="B17" s="319">
        <v>476606.696</v>
      </c>
      <c r="C17" s="88">
        <v>22625.776000000002</v>
      </c>
      <c r="D17" s="88">
        <v>15826.32</v>
      </c>
      <c r="E17" s="88">
        <v>331620.02</v>
      </c>
      <c r="F17" s="88">
        <v>31359.56</v>
      </c>
      <c r="G17" s="88">
        <v>7942.4679999999998</v>
      </c>
      <c r="H17" s="316">
        <v>55099.040000000001</v>
      </c>
      <c r="I17" s="88">
        <v>12133.512000000001</v>
      </c>
      <c r="J17" s="599"/>
      <c r="K17" s="599"/>
      <c r="L17" s="267"/>
    </row>
    <row r="18" spans="1:12" ht="15.75" customHeight="1">
      <c r="A18" s="85">
        <v>1974</v>
      </c>
      <c r="B18" s="319">
        <v>480504.66</v>
      </c>
      <c r="C18" s="88">
        <v>21248.3</v>
      </c>
      <c r="D18" s="88">
        <v>17789.955999999998</v>
      </c>
      <c r="E18" s="88">
        <v>332001.02399999998</v>
      </c>
      <c r="F18" s="88">
        <v>34378.284</v>
      </c>
      <c r="G18" s="88">
        <v>6389.1440000000002</v>
      </c>
      <c r="H18" s="316">
        <v>58234.995999999999</v>
      </c>
      <c r="I18" s="88">
        <v>10462.956</v>
      </c>
      <c r="J18" s="599"/>
      <c r="K18" s="599"/>
      <c r="L18" s="267"/>
    </row>
    <row r="19" spans="1:12" ht="15.75" customHeight="1">
      <c r="A19" s="85">
        <v>1975</v>
      </c>
      <c r="B19" s="319">
        <v>501792</v>
      </c>
      <c r="C19" s="88">
        <v>16325</v>
      </c>
      <c r="D19" s="88">
        <v>11987</v>
      </c>
      <c r="E19" s="88">
        <v>355506</v>
      </c>
      <c r="F19" s="88">
        <v>38745</v>
      </c>
      <c r="G19" s="88">
        <v>4777</v>
      </c>
      <c r="H19" s="316">
        <v>63462</v>
      </c>
      <c r="I19" s="88">
        <v>10990</v>
      </c>
      <c r="J19" s="599"/>
      <c r="K19" s="599"/>
      <c r="L19" s="267"/>
    </row>
    <row r="20" spans="1:12" ht="15.75" customHeight="1">
      <c r="A20" s="85">
        <v>1976</v>
      </c>
      <c r="B20" s="319">
        <v>583053.35200000007</v>
      </c>
      <c r="C20" s="88">
        <v>13540.296</v>
      </c>
      <c r="D20" s="88">
        <v>11312.888000000001</v>
      </c>
      <c r="E20" s="88">
        <v>427926.10800000001</v>
      </c>
      <c r="F20" s="88">
        <v>44929.163999999997</v>
      </c>
      <c r="G20" s="88">
        <v>4513.4319999999998</v>
      </c>
      <c r="H20" s="316">
        <v>67584.248000000007</v>
      </c>
      <c r="I20" s="88">
        <v>13247.216</v>
      </c>
      <c r="J20" s="599"/>
      <c r="K20" s="599"/>
      <c r="L20" s="267"/>
    </row>
    <row r="21" spans="1:12" ht="15.75" customHeight="1">
      <c r="A21" s="85">
        <v>1977</v>
      </c>
      <c r="B21" s="319">
        <v>550345.62400000007</v>
      </c>
      <c r="C21" s="88">
        <v>12309.36</v>
      </c>
      <c r="D21" s="88">
        <v>10316.415999999999</v>
      </c>
      <c r="E21" s="88">
        <v>390382.56</v>
      </c>
      <c r="F21" s="88">
        <v>47391.036</v>
      </c>
      <c r="G21" s="88">
        <v>3839.348</v>
      </c>
      <c r="H21" s="316">
        <v>71101.207999999999</v>
      </c>
      <c r="I21" s="88">
        <v>15005.696</v>
      </c>
      <c r="J21" s="599"/>
      <c r="K21" s="599"/>
      <c r="L21" s="267"/>
    </row>
    <row r="22" spans="1:12" ht="15.75" customHeight="1">
      <c r="A22" s="85">
        <v>1978</v>
      </c>
      <c r="B22" s="319">
        <v>546652.81599999999</v>
      </c>
      <c r="C22" s="88">
        <v>11430.12</v>
      </c>
      <c r="D22" s="88">
        <v>10287.108</v>
      </c>
      <c r="E22" s="88">
        <v>378923.13199999998</v>
      </c>
      <c r="F22" s="88">
        <v>49413.288</v>
      </c>
      <c r="G22" s="88">
        <v>3839.348</v>
      </c>
      <c r="H22" s="316">
        <v>76347.34</v>
      </c>
      <c r="I22" s="88">
        <v>16412.48</v>
      </c>
      <c r="J22" s="599"/>
      <c r="K22" s="599"/>
      <c r="L22" s="267"/>
    </row>
    <row r="23" spans="1:12" ht="15.75" customHeight="1">
      <c r="A23" s="85">
        <v>1979</v>
      </c>
      <c r="B23" s="319">
        <v>573405</v>
      </c>
      <c r="C23" s="88">
        <v>14360</v>
      </c>
      <c r="D23" s="88">
        <v>11986</v>
      </c>
      <c r="E23" s="88">
        <v>391265</v>
      </c>
      <c r="F23" s="88">
        <v>55264</v>
      </c>
      <c r="G23" s="88">
        <v>4220</v>
      </c>
      <c r="H23" s="316">
        <v>79874</v>
      </c>
      <c r="I23" s="88">
        <v>16436</v>
      </c>
      <c r="J23" s="599"/>
      <c r="K23" s="599"/>
      <c r="L23" s="267"/>
    </row>
    <row r="24" spans="1:12" ht="15.75" customHeight="1">
      <c r="A24" s="99" t="s">
        <v>168</v>
      </c>
      <c r="B24" s="319"/>
      <c r="C24" s="88"/>
      <c r="D24" s="88"/>
      <c r="E24" s="88"/>
      <c r="F24" s="88"/>
      <c r="G24" s="88"/>
      <c r="I24" s="316"/>
      <c r="J24" s="599"/>
      <c r="K24" s="599"/>
    </row>
    <row r="25" spans="1:12" ht="15.75" customHeight="1">
      <c r="A25" s="106" t="s">
        <v>257</v>
      </c>
      <c r="B25" s="319"/>
      <c r="C25" s="88"/>
      <c r="D25" s="88"/>
      <c r="E25" s="88"/>
      <c r="F25" s="88"/>
      <c r="G25" s="88"/>
      <c r="I25" s="316"/>
      <c r="J25" s="599"/>
      <c r="K25" s="599"/>
    </row>
    <row r="26" spans="1:12" ht="15.75" customHeight="1">
      <c r="A26" s="453" t="s">
        <v>876</v>
      </c>
      <c r="B26" s="525"/>
      <c r="C26" s="525"/>
      <c r="D26" s="525"/>
      <c r="E26" s="297"/>
      <c r="F26" s="297"/>
      <c r="G26" s="297"/>
      <c r="I26" s="297"/>
      <c r="J26" s="599"/>
      <c r="K26" s="599"/>
    </row>
    <row r="27" spans="1:12" ht="15.75" customHeight="1">
      <c r="J27" s="599"/>
      <c r="K27" s="599"/>
    </row>
    <row r="28" spans="1:12" ht="15.75" customHeight="1">
      <c r="A28" s="353"/>
      <c r="B28" s="275"/>
      <c r="C28" s="280" t="s">
        <v>11</v>
      </c>
      <c r="D28" s="279"/>
      <c r="E28" s="279"/>
      <c r="F28" s="279"/>
      <c r="G28" s="279"/>
      <c r="H28" s="279"/>
      <c r="I28" s="279"/>
      <c r="J28" s="599"/>
      <c r="K28" s="599"/>
    </row>
    <row r="29" spans="1:12" ht="47.25" customHeight="1">
      <c r="A29" s="354"/>
      <c r="B29" s="274"/>
      <c r="C29" s="564" t="s">
        <v>4</v>
      </c>
      <c r="D29" s="564" t="s">
        <v>3</v>
      </c>
      <c r="E29" s="564" t="s">
        <v>254</v>
      </c>
      <c r="F29" s="564" t="s">
        <v>265</v>
      </c>
      <c r="G29" s="564" t="s">
        <v>19</v>
      </c>
      <c r="H29" s="602" t="s">
        <v>35</v>
      </c>
      <c r="I29" s="602" t="s">
        <v>37</v>
      </c>
      <c r="J29" s="599"/>
      <c r="K29" s="599"/>
    </row>
    <row r="30" spans="1:12" ht="15.75" customHeight="1">
      <c r="A30" s="355"/>
      <c r="B30" s="328" t="s">
        <v>17</v>
      </c>
      <c r="C30" s="284"/>
      <c r="D30" s="284"/>
      <c r="E30" s="284"/>
      <c r="F30" s="284"/>
      <c r="G30" s="284"/>
      <c r="H30" s="284"/>
      <c r="I30" s="284"/>
      <c r="J30" s="599"/>
      <c r="K30" s="599"/>
    </row>
    <row r="31" spans="1:12" ht="15.75" customHeight="1">
      <c r="A31" s="85">
        <v>1980</v>
      </c>
      <c r="B31" s="319">
        <v>530162</v>
      </c>
      <c r="C31" s="88">
        <v>13006</v>
      </c>
      <c r="D31" s="88">
        <v>14329</v>
      </c>
      <c r="E31" s="88">
        <v>334466</v>
      </c>
      <c r="F31" s="88">
        <v>62356</v>
      </c>
      <c r="G31" s="88">
        <v>4630</v>
      </c>
      <c r="H31" s="316">
        <v>83736</v>
      </c>
      <c r="I31" s="88">
        <v>17639</v>
      </c>
      <c r="J31" s="599"/>
      <c r="K31" s="599"/>
      <c r="L31" s="267"/>
    </row>
    <row r="32" spans="1:12" ht="15.75" customHeight="1">
      <c r="A32" s="85">
        <v>1981</v>
      </c>
      <c r="B32" s="319">
        <v>507817</v>
      </c>
      <c r="C32" s="88">
        <v>10127</v>
      </c>
      <c r="D32" s="88">
        <v>12725</v>
      </c>
      <c r="E32" s="88">
        <v>309439</v>
      </c>
      <c r="F32" s="88">
        <v>64319</v>
      </c>
      <c r="G32" s="88">
        <v>7386</v>
      </c>
      <c r="H32" s="316">
        <v>87207</v>
      </c>
      <c r="I32" s="88">
        <v>16614</v>
      </c>
      <c r="J32" s="599"/>
      <c r="K32" s="599"/>
      <c r="L32" s="267"/>
    </row>
    <row r="33" spans="1:13" ht="15.75" customHeight="1">
      <c r="A33" s="85">
        <v>1982</v>
      </c>
      <c r="B33" s="319">
        <v>470275</v>
      </c>
      <c r="C33" s="88">
        <v>11166</v>
      </c>
      <c r="D33" s="88">
        <v>10694</v>
      </c>
      <c r="E33" s="88">
        <v>271109</v>
      </c>
      <c r="F33" s="88">
        <v>62841</v>
      </c>
      <c r="G33" s="88">
        <v>7796</v>
      </c>
      <c r="H33" s="316">
        <v>90461</v>
      </c>
      <c r="I33" s="88">
        <v>16208</v>
      </c>
      <c r="J33" s="599"/>
      <c r="K33" s="599"/>
      <c r="L33" s="267"/>
    </row>
    <row r="34" spans="1:13" ht="15.75" customHeight="1">
      <c r="A34" s="85">
        <v>1983</v>
      </c>
      <c r="B34" s="319">
        <v>502321</v>
      </c>
      <c r="C34" s="88">
        <v>8233</v>
      </c>
      <c r="D34" s="88">
        <v>8912</v>
      </c>
      <c r="E34" s="88">
        <v>297417</v>
      </c>
      <c r="F34" s="88">
        <v>69263</v>
      </c>
      <c r="G34" s="88">
        <v>8751</v>
      </c>
      <c r="H34" s="316">
        <v>93375</v>
      </c>
      <c r="I34" s="88">
        <v>16370</v>
      </c>
      <c r="J34" s="599"/>
      <c r="K34" s="599"/>
      <c r="L34" s="267"/>
    </row>
    <row r="35" spans="1:13" ht="15.75" customHeight="1">
      <c r="A35" s="85">
        <v>1984</v>
      </c>
      <c r="B35" s="319">
        <v>520975</v>
      </c>
      <c r="C35" s="88">
        <v>13990</v>
      </c>
      <c r="D35" s="88">
        <v>9393</v>
      </c>
      <c r="E35" s="88">
        <v>300861</v>
      </c>
      <c r="F35" s="88">
        <v>73214</v>
      </c>
      <c r="G35" s="88">
        <v>10208</v>
      </c>
      <c r="H35" s="316">
        <v>95900</v>
      </c>
      <c r="I35" s="88">
        <v>17409</v>
      </c>
      <c r="J35" s="599"/>
      <c r="K35" s="599"/>
      <c r="L35" s="267"/>
    </row>
    <row r="36" spans="1:13" ht="15.75" customHeight="1">
      <c r="A36" s="85">
        <v>1985</v>
      </c>
      <c r="B36" s="319">
        <v>554349</v>
      </c>
      <c r="C36" s="88">
        <v>15226</v>
      </c>
      <c r="D36" s="88">
        <v>9842</v>
      </c>
      <c r="E36" s="88">
        <v>308779</v>
      </c>
      <c r="F36" s="88">
        <v>90720</v>
      </c>
      <c r="G36" s="88">
        <v>10756</v>
      </c>
      <c r="H36" s="316">
        <v>99976</v>
      </c>
      <c r="I36" s="88">
        <v>19050</v>
      </c>
      <c r="J36" s="599"/>
      <c r="K36" s="599"/>
      <c r="L36" s="267"/>
    </row>
    <row r="37" spans="1:13" ht="15.75" customHeight="1">
      <c r="A37" s="85">
        <v>1986</v>
      </c>
      <c r="B37" s="319">
        <v>573538</v>
      </c>
      <c r="C37" s="88">
        <v>13744</v>
      </c>
      <c r="D37" s="88">
        <v>9246</v>
      </c>
      <c r="E37" s="88">
        <v>336578</v>
      </c>
      <c r="F37" s="88">
        <v>82737</v>
      </c>
      <c r="G37" s="88">
        <v>10756</v>
      </c>
      <c r="H37" s="316">
        <v>101632</v>
      </c>
      <c r="I37" s="88">
        <v>18845</v>
      </c>
      <c r="J37" s="599"/>
      <c r="K37" s="599"/>
      <c r="L37" s="267"/>
    </row>
    <row r="38" spans="1:13" ht="15.75" customHeight="1">
      <c r="A38" s="85">
        <v>1987</v>
      </c>
      <c r="B38" s="319">
        <v>559992</v>
      </c>
      <c r="C38" s="88">
        <v>10972</v>
      </c>
      <c r="D38" s="88">
        <v>8603</v>
      </c>
      <c r="E38" s="88">
        <v>301010</v>
      </c>
      <c r="F38" s="88">
        <v>101795</v>
      </c>
      <c r="G38" s="88">
        <v>10756</v>
      </c>
      <c r="H38" s="316">
        <v>106311</v>
      </c>
      <c r="I38" s="88">
        <v>20545</v>
      </c>
      <c r="J38" s="599"/>
      <c r="K38" s="599"/>
      <c r="L38" s="267"/>
    </row>
    <row r="39" spans="1:13" ht="15.75" customHeight="1">
      <c r="A39" s="85">
        <v>1988</v>
      </c>
      <c r="B39" s="319">
        <v>561875</v>
      </c>
      <c r="C39" s="88">
        <v>8940</v>
      </c>
      <c r="D39" s="88">
        <v>7166</v>
      </c>
      <c r="E39" s="88">
        <v>316505</v>
      </c>
      <c r="F39" s="88">
        <v>94182</v>
      </c>
      <c r="G39" s="88">
        <v>10170</v>
      </c>
      <c r="H39" s="316">
        <v>105686</v>
      </c>
      <c r="I39" s="88">
        <v>19226</v>
      </c>
      <c r="J39" s="599"/>
      <c r="K39" s="599"/>
      <c r="L39" s="267"/>
    </row>
    <row r="40" spans="1:13" ht="15.75" customHeight="1">
      <c r="A40" s="85">
        <v>1989</v>
      </c>
      <c r="B40" s="319">
        <v>483728</v>
      </c>
      <c r="C40" s="88">
        <v>6285</v>
      </c>
      <c r="D40" s="88">
        <v>5280</v>
      </c>
      <c r="E40" s="88">
        <v>243312</v>
      </c>
      <c r="F40" s="88">
        <v>91910</v>
      </c>
      <c r="G40" s="88">
        <v>9965</v>
      </c>
      <c r="H40" s="316">
        <v>107388</v>
      </c>
      <c r="I40" s="88">
        <v>19588</v>
      </c>
      <c r="J40" s="599"/>
      <c r="K40" s="599"/>
      <c r="L40" s="267"/>
    </row>
    <row r="41" spans="1:13" ht="15.75" customHeight="1">
      <c r="A41" s="99" t="s">
        <v>168</v>
      </c>
      <c r="B41" s="311"/>
      <c r="C41" s="311"/>
      <c r="D41" s="311"/>
      <c r="E41" s="311"/>
      <c r="J41" s="599"/>
      <c r="K41" s="599"/>
    </row>
    <row r="42" spans="1:13" ht="15.75" customHeight="1">
      <c r="A42" s="106" t="s">
        <v>257</v>
      </c>
      <c r="B42" s="311"/>
      <c r="C42" s="311"/>
      <c r="D42" s="311"/>
      <c r="E42" s="311"/>
      <c r="J42" s="599"/>
      <c r="K42" s="599"/>
    </row>
    <row r="43" spans="1:13" ht="15.75" customHeight="1">
      <c r="A43" s="453" t="s">
        <v>877</v>
      </c>
      <c r="B43" s="525"/>
      <c r="C43" s="525"/>
      <c r="D43" s="525"/>
      <c r="E43" s="297"/>
      <c r="F43" s="297"/>
      <c r="G43" s="297"/>
      <c r="I43" s="297"/>
      <c r="J43" s="599"/>
      <c r="K43" s="599"/>
    </row>
    <row r="44" spans="1:13" ht="15.75" customHeight="1">
      <c r="J44" s="599"/>
      <c r="K44" s="599"/>
    </row>
    <row r="45" spans="1:13" ht="15.75" customHeight="1">
      <c r="A45" s="273"/>
      <c r="B45" s="588"/>
      <c r="C45" s="280" t="s">
        <v>11</v>
      </c>
      <c r="D45" s="590"/>
      <c r="E45" s="590"/>
      <c r="F45" s="590"/>
      <c r="G45" s="590"/>
      <c r="H45" s="590"/>
      <c r="I45" s="590"/>
      <c r="J45" s="599"/>
      <c r="K45" s="599"/>
    </row>
    <row r="46" spans="1:13" ht="47.25" customHeight="1">
      <c r="A46" s="272"/>
      <c r="B46" s="589"/>
      <c r="C46" s="601" t="s">
        <v>4</v>
      </c>
      <c r="D46" s="601" t="s">
        <v>3</v>
      </c>
      <c r="E46" s="601" t="s">
        <v>652</v>
      </c>
      <c r="F46" s="601" t="s">
        <v>2</v>
      </c>
      <c r="G46" s="601" t="s">
        <v>1</v>
      </c>
      <c r="H46" s="600" t="s">
        <v>35</v>
      </c>
      <c r="I46" s="602" t="s">
        <v>37</v>
      </c>
      <c r="J46" s="599"/>
      <c r="K46" s="599"/>
    </row>
    <row r="47" spans="1:13" ht="15.75" customHeight="1">
      <c r="A47" s="271"/>
      <c r="B47" s="591" t="s">
        <v>17</v>
      </c>
      <c r="C47" s="592"/>
      <c r="D47" s="592"/>
      <c r="E47" s="592"/>
      <c r="F47" s="592"/>
      <c r="G47" s="592"/>
      <c r="H47" s="592"/>
      <c r="I47" s="592"/>
      <c r="J47" s="599"/>
      <c r="K47" s="599"/>
    </row>
    <row r="48" spans="1:13" ht="15.75" customHeight="1">
      <c r="A48" s="85">
        <v>1990</v>
      </c>
      <c r="B48" s="318">
        <v>515635</v>
      </c>
      <c r="C48" s="312">
        <v>5843</v>
      </c>
      <c r="D48" s="312">
        <v>4836.0000000000009</v>
      </c>
      <c r="E48" s="312">
        <v>266113</v>
      </c>
      <c r="F48" s="312">
        <v>93685</v>
      </c>
      <c r="G48" s="394">
        <v>11462</v>
      </c>
      <c r="H48" s="314">
        <v>113569</v>
      </c>
      <c r="I48" s="314">
        <v>20127</v>
      </c>
      <c r="J48" s="599"/>
      <c r="K48" s="599"/>
      <c r="L48" s="267"/>
      <c r="M48" s="1134"/>
    </row>
    <row r="49" spans="1:13" ht="15.75" customHeight="1">
      <c r="A49" s="85">
        <v>1991</v>
      </c>
      <c r="B49" s="319">
        <v>561970</v>
      </c>
      <c r="C49" s="88">
        <v>5782</v>
      </c>
      <c r="D49" s="88">
        <v>5798</v>
      </c>
      <c r="E49" s="88">
        <v>290953</v>
      </c>
      <c r="F49" s="88">
        <v>107712</v>
      </c>
      <c r="G49" s="395">
        <v>11052</v>
      </c>
      <c r="H49" s="316">
        <v>117558</v>
      </c>
      <c r="I49" s="316">
        <v>23115</v>
      </c>
      <c r="J49" s="599"/>
      <c r="K49" s="599"/>
      <c r="L49" s="267"/>
      <c r="M49" s="1134"/>
    </row>
    <row r="50" spans="1:13" ht="15.75" customHeight="1">
      <c r="A50" s="85">
        <v>1992</v>
      </c>
      <c r="B50" s="319">
        <v>549018</v>
      </c>
      <c r="C50" s="88">
        <v>4548</v>
      </c>
      <c r="D50" s="88">
        <v>6842.7568770000007</v>
      </c>
      <c r="E50" s="88">
        <v>277714</v>
      </c>
      <c r="F50" s="88">
        <v>108906</v>
      </c>
      <c r="G50" s="88">
        <v>10260</v>
      </c>
      <c r="H50" s="316">
        <v>118681</v>
      </c>
      <c r="I50" s="316">
        <v>22066</v>
      </c>
      <c r="J50" s="599"/>
      <c r="K50" s="599"/>
      <c r="L50" s="267"/>
      <c r="M50" s="1134"/>
    </row>
    <row r="51" spans="1:13" ht="15.75" customHeight="1">
      <c r="A51" s="85">
        <v>1993</v>
      </c>
      <c r="B51" s="319">
        <v>580928</v>
      </c>
      <c r="C51" s="88">
        <v>3749</v>
      </c>
      <c r="D51" s="88">
        <v>4624.1020600000002</v>
      </c>
      <c r="E51" s="88">
        <v>301649</v>
      </c>
      <c r="F51" s="88">
        <v>117320</v>
      </c>
      <c r="G51" s="88">
        <v>10227</v>
      </c>
      <c r="H51" s="316">
        <v>120066</v>
      </c>
      <c r="I51" s="316">
        <v>23293</v>
      </c>
      <c r="J51" s="599"/>
      <c r="K51" s="599"/>
      <c r="L51" s="267"/>
      <c r="M51" s="1134"/>
    </row>
    <row r="52" spans="1:13" ht="15.75" customHeight="1">
      <c r="A52" s="85">
        <v>1994</v>
      </c>
      <c r="B52" s="319">
        <v>568468</v>
      </c>
      <c r="C52" s="88">
        <v>3394</v>
      </c>
      <c r="D52" s="88">
        <v>3335.57944</v>
      </c>
      <c r="E52" s="88">
        <v>293847</v>
      </c>
      <c r="F52" s="88">
        <v>113614</v>
      </c>
      <c r="G52" s="88">
        <v>13080</v>
      </c>
      <c r="H52" s="316">
        <v>120570</v>
      </c>
      <c r="I52" s="316">
        <v>20627</v>
      </c>
      <c r="J52" s="599"/>
      <c r="K52" s="599"/>
      <c r="L52" s="267"/>
      <c r="M52" s="1134"/>
    </row>
    <row r="53" spans="1:13" ht="15.75" customHeight="1">
      <c r="A53" s="85">
        <v>1995</v>
      </c>
      <c r="B53" s="319">
        <v>646828</v>
      </c>
      <c r="C53" s="88">
        <v>3854</v>
      </c>
      <c r="D53" s="88">
        <v>4761.7083900000007</v>
      </c>
      <c r="E53" s="88">
        <v>280673</v>
      </c>
      <c r="F53" s="88">
        <v>172422</v>
      </c>
      <c r="G53" s="88">
        <v>28735</v>
      </c>
      <c r="H53" s="316">
        <v>131554</v>
      </c>
      <c r="I53" s="316">
        <v>24828</v>
      </c>
      <c r="J53" s="599"/>
      <c r="K53" s="599"/>
      <c r="L53" s="267"/>
      <c r="M53" s="1134"/>
    </row>
    <row r="54" spans="1:13" ht="15.75" customHeight="1">
      <c r="A54" s="85">
        <v>1996</v>
      </c>
      <c r="B54" s="319">
        <v>696950</v>
      </c>
      <c r="C54" s="88">
        <v>3777</v>
      </c>
      <c r="D54" s="88">
        <v>6479.8139999999994</v>
      </c>
      <c r="E54" s="88">
        <v>299889</v>
      </c>
      <c r="F54" s="88">
        <v>193710</v>
      </c>
      <c r="G54" s="88">
        <v>29543</v>
      </c>
      <c r="H54" s="316">
        <v>137482</v>
      </c>
      <c r="I54" s="316">
        <v>26069</v>
      </c>
      <c r="J54" s="599"/>
      <c r="K54" s="599"/>
      <c r="L54" s="267"/>
      <c r="M54" s="1134"/>
    </row>
    <row r="55" spans="1:13" ht="15.75" customHeight="1">
      <c r="A55" s="1092">
        <v>1997</v>
      </c>
      <c r="B55" s="319">
        <v>664703</v>
      </c>
      <c r="C55" s="88">
        <v>1988</v>
      </c>
      <c r="D55" s="88">
        <v>4828.7205158999996</v>
      </c>
      <c r="E55" s="88">
        <v>285734</v>
      </c>
      <c r="F55" s="88">
        <v>183625</v>
      </c>
      <c r="G55" s="88">
        <v>29952</v>
      </c>
      <c r="H55" s="316">
        <v>136773</v>
      </c>
      <c r="I55" s="316">
        <v>21805</v>
      </c>
      <c r="J55" s="599"/>
      <c r="K55" s="599"/>
      <c r="L55" s="267"/>
      <c r="M55" s="1134"/>
    </row>
    <row r="56" spans="1:13" ht="15.75" customHeight="1">
      <c r="A56" s="85">
        <v>1998</v>
      </c>
      <c r="B56" s="319">
        <v>672099.2089950752</v>
      </c>
      <c r="C56" s="88">
        <v>1142.470646</v>
      </c>
      <c r="D56" s="88">
        <v>2920.913235</v>
      </c>
      <c r="E56" s="88">
        <v>294293.11011999997</v>
      </c>
      <c r="F56" s="88">
        <v>182480.9052294968</v>
      </c>
      <c r="G56" s="88">
        <v>30230.58731157842</v>
      </c>
      <c r="H56" s="316">
        <v>138748.4136</v>
      </c>
      <c r="I56" s="316">
        <v>22282.560000000001</v>
      </c>
      <c r="J56" s="599"/>
      <c r="K56" s="599"/>
      <c r="L56" s="267"/>
      <c r="M56" s="1134"/>
    </row>
    <row r="57" spans="1:13" ht="15.75" customHeight="1">
      <c r="A57" s="85">
        <v>1999</v>
      </c>
      <c r="B57" s="319">
        <v>651749.82002044108</v>
      </c>
      <c r="C57" s="88">
        <v>1307.620891</v>
      </c>
      <c r="D57" s="88">
        <v>2459.8452130479004</v>
      </c>
      <c r="E57" s="88">
        <v>258610.62919999997</v>
      </c>
      <c r="F57" s="88">
        <v>190732.66471858285</v>
      </c>
      <c r="G57" s="88">
        <v>31363.727860858216</v>
      </c>
      <c r="H57" s="316">
        <v>144324.92880000002</v>
      </c>
      <c r="I57" s="316">
        <v>22950.720000000001</v>
      </c>
      <c r="J57" s="599"/>
      <c r="K57" s="599"/>
      <c r="L57" s="267"/>
      <c r="M57" s="1134"/>
    </row>
    <row r="58" spans="1:13" ht="15.75" customHeight="1">
      <c r="A58" s="99" t="s">
        <v>168</v>
      </c>
      <c r="B58" s="319"/>
      <c r="C58" s="88"/>
      <c r="D58" s="88"/>
      <c r="E58" s="88"/>
      <c r="F58" s="88"/>
      <c r="G58" s="88"/>
      <c r="H58" s="316"/>
      <c r="I58" s="316"/>
      <c r="J58" s="599"/>
      <c r="K58" s="599"/>
      <c r="L58" s="267"/>
    </row>
    <row r="59" spans="1:13" s="967" customFormat="1" ht="15.75" customHeight="1">
      <c r="A59" s="966" t="s">
        <v>602</v>
      </c>
      <c r="B59" s="970"/>
      <c r="C59" s="965"/>
      <c r="D59" s="965"/>
      <c r="E59" s="965"/>
      <c r="F59" s="965"/>
      <c r="G59" s="965"/>
      <c r="H59" s="969"/>
      <c r="I59" s="969"/>
      <c r="J59" s="973"/>
      <c r="K59" s="973"/>
      <c r="L59" s="267"/>
    </row>
    <row r="60" spans="1:13" ht="15.75" customHeight="1">
      <c r="A60" s="966" t="s">
        <v>186</v>
      </c>
      <c r="B60" s="319"/>
      <c r="C60" s="88"/>
      <c r="D60" s="88"/>
      <c r="E60" s="88"/>
      <c r="F60" s="88"/>
      <c r="G60" s="88"/>
      <c r="H60" s="316"/>
      <c r="I60" s="316"/>
      <c r="J60" s="599"/>
      <c r="K60" s="599"/>
      <c r="L60" s="267"/>
    </row>
    <row r="61" spans="1:13" ht="15.75" customHeight="1">
      <c r="A61" s="971" t="s">
        <v>877</v>
      </c>
      <c r="B61" s="525"/>
      <c r="C61" s="525"/>
      <c r="D61" s="525"/>
      <c r="E61" s="297"/>
      <c r="F61" s="297"/>
      <c r="G61" s="297"/>
      <c r="I61" s="297"/>
      <c r="J61" s="599"/>
      <c r="K61" s="599"/>
      <c r="L61" s="267"/>
    </row>
    <row r="62" spans="1:13" ht="15.75" customHeight="1">
      <c r="J62" s="599"/>
      <c r="K62" s="599"/>
      <c r="L62" s="267"/>
    </row>
    <row r="63" spans="1:13" ht="15.75" customHeight="1">
      <c r="A63" s="273"/>
      <c r="B63" s="588"/>
      <c r="C63" s="280" t="s">
        <v>11</v>
      </c>
      <c r="D63" s="590"/>
      <c r="E63" s="590"/>
      <c r="F63" s="590"/>
      <c r="G63" s="590"/>
      <c r="H63" s="590"/>
      <c r="I63" s="590"/>
      <c r="J63" s="599"/>
      <c r="K63" s="599"/>
      <c r="L63" s="267"/>
    </row>
    <row r="64" spans="1:13" ht="47.25" customHeight="1">
      <c r="A64" s="272"/>
      <c r="B64" s="589"/>
      <c r="C64" s="699" t="s">
        <v>4</v>
      </c>
      <c r="D64" s="699" t="s">
        <v>3</v>
      </c>
      <c r="E64" s="972" t="s">
        <v>652</v>
      </c>
      <c r="F64" s="699" t="s">
        <v>2</v>
      </c>
      <c r="G64" s="699" t="s">
        <v>1</v>
      </c>
      <c r="H64" s="698" t="s">
        <v>35</v>
      </c>
      <c r="I64" s="698" t="s">
        <v>37</v>
      </c>
      <c r="J64" s="599"/>
      <c r="K64" s="599"/>
      <c r="L64" s="267"/>
    </row>
    <row r="65" spans="1:13" ht="15.75" customHeight="1">
      <c r="A65" s="271"/>
      <c r="B65" s="703" t="s">
        <v>17</v>
      </c>
      <c r="C65" s="704"/>
      <c r="D65" s="704"/>
      <c r="E65" s="704"/>
      <c r="F65" s="704"/>
      <c r="G65" s="704"/>
      <c r="H65" s="704"/>
      <c r="I65" s="704"/>
      <c r="J65" s="599"/>
      <c r="K65" s="599"/>
      <c r="L65" s="267"/>
    </row>
    <row r="66" spans="1:13" ht="15.75" customHeight="1">
      <c r="A66" s="85">
        <v>2000</v>
      </c>
      <c r="B66" s="319">
        <v>635821.44640891685</v>
      </c>
      <c r="C66" s="88">
        <v>1442.744146</v>
      </c>
      <c r="D66" s="88">
        <v>2760.8475296660599</v>
      </c>
      <c r="E66" s="88">
        <v>245667.05899999998</v>
      </c>
      <c r="F66" s="88">
        <v>179916.14706055794</v>
      </c>
      <c r="G66" s="88">
        <v>35112.010322358845</v>
      </c>
      <c r="H66" s="316">
        <v>147162.94920000003</v>
      </c>
      <c r="I66" s="316">
        <v>23760</v>
      </c>
      <c r="J66" s="599"/>
      <c r="K66" s="599"/>
      <c r="L66" s="267"/>
      <c r="M66" s="1134"/>
    </row>
    <row r="67" spans="1:13" ht="15.75" customHeight="1">
      <c r="A67" s="85">
        <v>2001</v>
      </c>
      <c r="B67" s="319">
        <v>706251.60491259221</v>
      </c>
      <c r="C67" s="88">
        <v>568.32992300000001</v>
      </c>
      <c r="D67" s="88">
        <v>2331.2756984999996</v>
      </c>
      <c r="E67" s="88">
        <v>281985.42</v>
      </c>
      <c r="F67" s="88">
        <v>197180.47973631418</v>
      </c>
      <c r="G67" s="88">
        <v>34495.383964777924</v>
      </c>
      <c r="H67" s="316">
        <v>163994.22720000002</v>
      </c>
      <c r="I67" s="316">
        <v>25696.799999999999</v>
      </c>
      <c r="J67" s="599"/>
      <c r="K67" s="599"/>
      <c r="L67" s="267"/>
      <c r="M67" s="1134"/>
    </row>
    <row r="68" spans="1:13" ht="15.75" customHeight="1">
      <c r="A68" s="85">
        <v>2002</v>
      </c>
      <c r="B68" s="319">
        <v>668941.28562518745</v>
      </c>
      <c r="C68" s="88">
        <v>298.45687399999997</v>
      </c>
      <c r="D68" s="88">
        <v>2016.3272020000002</v>
      </c>
      <c r="E68" s="88">
        <v>248814.55996000001</v>
      </c>
      <c r="F68" s="88">
        <v>197342.60420768848</v>
      </c>
      <c r="G68" s="88">
        <v>35939.759316065247</v>
      </c>
      <c r="H68" s="316">
        <v>158393.58120000002</v>
      </c>
      <c r="I68" s="316">
        <v>26136</v>
      </c>
      <c r="J68" s="599"/>
      <c r="K68" s="599"/>
      <c r="L68" s="267"/>
      <c r="M68" s="1134"/>
    </row>
    <row r="69" spans="1:13" ht="15.75" customHeight="1">
      <c r="A69" s="85">
        <v>2003</v>
      </c>
      <c r="B69" s="319">
        <v>658232.27412895521</v>
      </c>
      <c r="C69" s="88">
        <v>199.419297</v>
      </c>
      <c r="D69" s="88">
        <v>2014.9485955</v>
      </c>
      <c r="E69" s="88">
        <v>243099.97395999997</v>
      </c>
      <c r="F69" s="88">
        <v>198242.42098339912</v>
      </c>
      <c r="G69" s="88">
        <v>45060.188146609791</v>
      </c>
      <c r="H69" s="316">
        <v>136495.01880000002</v>
      </c>
      <c r="I69" s="316">
        <v>33120.303400000004</v>
      </c>
      <c r="J69" s="599"/>
      <c r="K69" s="599"/>
      <c r="L69" s="267"/>
      <c r="M69" s="1134"/>
    </row>
    <row r="70" spans="1:13" ht="15.75" customHeight="1">
      <c r="A70" s="85">
        <v>2004</v>
      </c>
      <c r="B70" s="319">
        <v>614317.07165281812</v>
      </c>
      <c r="C70" s="88">
        <v>142.39796899999999</v>
      </c>
      <c r="D70" s="88">
        <v>1592.7371543999998</v>
      </c>
      <c r="E70" s="88">
        <v>223479.42807999998</v>
      </c>
      <c r="F70" s="88">
        <v>191958.94070095129</v>
      </c>
      <c r="G70" s="88">
        <v>30199.310948466748</v>
      </c>
      <c r="H70" s="316">
        <v>137292.68520000001</v>
      </c>
      <c r="I70" s="316">
        <v>29651.571600000003</v>
      </c>
      <c r="J70" s="599"/>
      <c r="K70" s="599"/>
      <c r="L70" s="267"/>
      <c r="M70" s="1134"/>
    </row>
    <row r="71" spans="1:13" ht="15.75" customHeight="1">
      <c r="A71" s="85">
        <v>2005</v>
      </c>
      <c r="B71" s="319">
        <v>589139.46458454954</v>
      </c>
      <c r="C71" s="88">
        <v>109.87947899999999</v>
      </c>
      <c r="D71" s="88">
        <v>1698.902922</v>
      </c>
      <c r="E71" s="88">
        <v>226337.85098402339</v>
      </c>
      <c r="F71" s="88">
        <v>165018.08331760883</v>
      </c>
      <c r="G71" s="88">
        <v>22893.252766413101</v>
      </c>
      <c r="H71" s="316">
        <v>140849.35700400002</v>
      </c>
      <c r="I71" s="316">
        <v>32232.173227999996</v>
      </c>
      <c r="J71" s="599"/>
      <c r="K71" s="599"/>
      <c r="L71" s="267"/>
      <c r="M71" s="1134"/>
    </row>
    <row r="72" spans="1:13" ht="15.75" customHeight="1">
      <c r="A72" s="85">
        <v>2006</v>
      </c>
      <c r="B72" s="319">
        <v>624687.36486896512</v>
      </c>
      <c r="C72" s="88">
        <v>134.94755800000001</v>
      </c>
      <c r="D72" s="88">
        <v>2018.7111128005145</v>
      </c>
      <c r="E72" s="88">
        <v>235439.91859027665</v>
      </c>
      <c r="F72" s="88">
        <v>184190.5960695098</v>
      </c>
      <c r="G72" s="88">
        <v>22785.71480792512</v>
      </c>
      <c r="H72" s="316">
        <v>150074.49956399997</v>
      </c>
      <c r="I72" s="316">
        <v>30043.140443999997</v>
      </c>
      <c r="J72" s="599"/>
      <c r="K72" s="599"/>
      <c r="L72" s="267"/>
      <c r="M72" s="1134"/>
    </row>
    <row r="73" spans="1:13" ht="15.75" customHeight="1">
      <c r="A73" s="85">
        <v>2007</v>
      </c>
      <c r="B73" s="319">
        <v>507080.41589706781</v>
      </c>
      <c r="C73" s="88">
        <v>214.214291</v>
      </c>
      <c r="D73" s="88">
        <v>1511.8451971802735</v>
      </c>
      <c r="E73" s="88">
        <v>146461.73403543682</v>
      </c>
      <c r="F73" s="88">
        <v>164937.35730927056</v>
      </c>
      <c r="G73" s="88">
        <v>9437.4427721801148</v>
      </c>
      <c r="H73" s="316">
        <v>155967.994152</v>
      </c>
      <c r="I73" s="316">
        <v>28549.828140000001</v>
      </c>
      <c r="J73" s="599"/>
      <c r="K73" s="599"/>
      <c r="L73" s="267"/>
    </row>
    <row r="74" spans="1:13" ht="15.75" customHeight="1">
      <c r="A74" s="85">
        <v>2008</v>
      </c>
      <c r="B74" s="319">
        <v>608838.15849540941</v>
      </c>
      <c r="C74" s="88">
        <v>199.15334399999998</v>
      </c>
      <c r="D74" s="88">
        <v>1873.3357123305002</v>
      </c>
      <c r="E74" s="88">
        <v>204436.25248451758</v>
      </c>
      <c r="F74" s="88">
        <v>189555.38925736165</v>
      </c>
      <c r="G74" s="88">
        <v>25370.495845199588</v>
      </c>
      <c r="H74" s="316">
        <v>156756.36636000001</v>
      </c>
      <c r="I74" s="316">
        <v>30647.165492000007</v>
      </c>
      <c r="J74" s="599"/>
      <c r="K74" s="599"/>
      <c r="L74" s="267"/>
    </row>
    <row r="75" spans="1:13" ht="15.75" customHeight="1">
      <c r="A75" s="85">
        <v>2009</v>
      </c>
      <c r="B75" s="319">
        <v>585147.14616877388</v>
      </c>
      <c r="C75" s="88">
        <v>224.46200100000001</v>
      </c>
      <c r="D75" s="88">
        <v>2186.8263159999997</v>
      </c>
      <c r="E75" s="88">
        <v>178578.79049111358</v>
      </c>
      <c r="F75" s="88">
        <v>188965.94912613073</v>
      </c>
      <c r="G75" s="88">
        <v>27988.566616529617</v>
      </c>
      <c r="H75" s="316">
        <v>154209.77657999998</v>
      </c>
      <c r="I75" s="316">
        <v>32992.775038</v>
      </c>
      <c r="J75" s="599"/>
      <c r="K75" s="599"/>
      <c r="L75" s="267"/>
    </row>
    <row r="76" spans="1:13" s="1077" customFormat="1" ht="15.75" customHeight="1">
      <c r="A76" s="99" t="s">
        <v>168</v>
      </c>
      <c r="B76" s="1213"/>
      <c r="C76" s="1210"/>
      <c r="D76" s="1210"/>
      <c r="E76" s="1210"/>
      <c r="F76" s="1210"/>
      <c r="G76" s="1210"/>
      <c r="H76" s="1212"/>
      <c r="I76" s="1212"/>
      <c r="J76" s="973"/>
      <c r="K76" s="973"/>
      <c r="L76" s="267"/>
    </row>
    <row r="77" spans="1:13" s="1077" customFormat="1" ht="15.75" customHeight="1">
      <c r="A77" s="983" t="s">
        <v>602</v>
      </c>
      <c r="B77" s="1210"/>
      <c r="C77" s="1210"/>
      <c r="D77" s="1210"/>
      <c r="E77" s="1210"/>
      <c r="F77" s="1210"/>
      <c r="G77" s="1210"/>
      <c r="H77" s="1212"/>
      <c r="I77" s="1212"/>
      <c r="J77" s="973"/>
      <c r="K77" s="973"/>
      <c r="L77" s="267"/>
    </row>
    <row r="78" spans="1:13" s="1077" customFormat="1" ht="15.75" customHeight="1">
      <c r="A78" s="983" t="s">
        <v>186</v>
      </c>
      <c r="B78" s="1210"/>
      <c r="C78" s="1210"/>
      <c r="D78" s="1210"/>
      <c r="E78" s="1210"/>
      <c r="F78" s="1210"/>
      <c r="G78" s="1210"/>
      <c r="H78" s="1212"/>
      <c r="I78" s="1212"/>
      <c r="J78" s="973"/>
      <c r="K78" s="973"/>
      <c r="L78" s="267"/>
    </row>
    <row r="79" spans="1:13" s="1077" customFormat="1" ht="15.75" customHeight="1">
      <c r="A79" s="971" t="s">
        <v>911</v>
      </c>
      <c r="B79" s="525"/>
      <c r="C79" s="525"/>
      <c r="D79" s="525"/>
      <c r="E79" s="297"/>
      <c r="F79" s="297"/>
      <c r="G79" s="297"/>
      <c r="I79" s="297"/>
      <c r="J79" s="973"/>
      <c r="K79" s="973"/>
      <c r="L79" s="267"/>
    </row>
    <row r="80" spans="1:13" s="1077" customFormat="1" ht="15.75" customHeight="1">
      <c r="J80" s="973"/>
      <c r="K80" s="973"/>
      <c r="L80" s="267"/>
    </row>
    <row r="81" spans="1:12" s="1077" customFormat="1" ht="15.75" customHeight="1">
      <c r="A81" s="273"/>
      <c r="B81" s="588"/>
      <c r="C81" s="280" t="s">
        <v>11</v>
      </c>
      <c r="D81" s="590"/>
      <c r="E81" s="590"/>
      <c r="F81" s="590"/>
      <c r="G81" s="590"/>
      <c r="H81" s="590"/>
      <c r="I81" s="590"/>
      <c r="J81" s="973"/>
      <c r="K81" s="973"/>
      <c r="L81" s="267"/>
    </row>
    <row r="82" spans="1:12" s="1077" customFormat="1" ht="42.6" customHeight="1">
      <c r="A82" s="272"/>
      <c r="B82" s="589"/>
      <c r="C82" s="1304" t="s">
        <v>4</v>
      </c>
      <c r="D82" s="1304" t="s">
        <v>3</v>
      </c>
      <c r="E82" s="1304" t="s">
        <v>652</v>
      </c>
      <c r="F82" s="1304" t="s">
        <v>2</v>
      </c>
      <c r="G82" s="1304" t="s">
        <v>1</v>
      </c>
      <c r="H82" s="1303" t="s">
        <v>35</v>
      </c>
      <c r="I82" s="1303" t="s">
        <v>37</v>
      </c>
      <c r="J82" s="973"/>
      <c r="K82" s="973"/>
      <c r="L82" s="267"/>
    </row>
    <row r="83" spans="1:12" s="1077" customFormat="1" ht="15.75" customHeight="1">
      <c r="A83" s="271"/>
      <c r="B83" s="703" t="s">
        <v>17</v>
      </c>
      <c r="C83" s="704"/>
      <c r="D83" s="704"/>
      <c r="E83" s="704"/>
      <c r="F83" s="704"/>
      <c r="G83" s="704"/>
      <c r="H83" s="704"/>
      <c r="I83" s="704"/>
      <c r="J83" s="973"/>
      <c r="K83" s="973"/>
      <c r="L83" s="267"/>
    </row>
    <row r="84" spans="1:12" ht="15.75" customHeight="1">
      <c r="A84" s="85">
        <v>2010</v>
      </c>
      <c r="B84" s="319">
        <v>650902.67739199451</v>
      </c>
      <c r="C84" s="88">
        <v>244.19094699999999</v>
      </c>
      <c r="D84" s="88">
        <v>2128.1335650000001</v>
      </c>
      <c r="E84" s="88">
        <v>181650.87007763461</v>
      </c>
      <c r="F84" s="88">
        <v>193479.59990825044</v>
      </c>
      <c r="G84" s="88">
        <v>74793.471574109397</v>
      </c>
      <c r="H84" s="316">
        <v>166351.645368</v>
      </c>
      <c r="I84" s="316">
        <v>32254.765951999998</v>
      </c>
      <c r="J84" s="599"/>
      <c r="K84" s="599"/>
      <c r="L84" s="267"/>
    </row>
    <row r="85" spans="1:12" ht="15.75" customHeight="1">
      <c r="A85" s="85">
        <v>2011</v>
      </c>
      <c r="B85" s="744">
        <v>620238.6056882448</v>
      </c>
      <c r="C85" s="763">
        <v>257.40354199999996</v>
      </c>
      <c r="D85" s="763">
        <v>2112.1490040000003</v>
      </c>
      <c r="E85" s="763">
        <v>170557.04423730366</v>
      </c>
      <c r="F85" s="763">
        <v>173803.13037829177</v>
      </c>
      <c r="G85" s="763">
        <v>72737.506388649403</v>
      </c>
      <c r="H85" s="763">
        <v>171267.312744</v>
      </c>
      <c r="I85" s="763">
        <v>29504.059394</v>
      </c>
      <c r="J85" s="599"/>
      <c r="K85" s="599"/>
      <c r="L85" s="267"/>
    </row>
    <row r="86" spans="1:12" ht="15.75" customHeight="1">
      <c r="A86" s="317">
        <v>2012</v>
      </c>
      <c r="B86" s="744">
        <v>618751.92277166748</v>
      </c>
      <c r="C86" s="763">
        <v>263.16042600000003</v>
      </c>
      <c r="D86" s="763">
        <v>2271.1688159999999</v>
      </c>
      <c r="E86" s="763">
        <v>170554.47451593544</v>
      </c>
      <c r="F86" s="763">
        <v>180174.51570344431</v>
      </c>
      <c r="G86" s="763">
        <v>80474.667193703484</v>
      </c>
      <c r="H86" s="763">
        <v>153945.60251658413</v>
      </c>
      <c r="I86" s="763">
        <v>31068.333600000005</v>
      </c>
      <c r="J86" s="599"/>
      <c r="K86" s="599"/>
      <c r="L86" s="267"/>
    </row>
    <row r="87" spans="1:12" ht="15.75" customHeight="1">
      <c r="A87" s="743">
        <v>2013</v>
      </c>
      <c r="B87" s="744">
        <v>634853.57253514731</v>
      </c>
      <c r="C87" s="763">
        <v>258.25253999999995</v>
      </c>
      <c r="D87" s="763">
        <v>2085.4530729999997</v>
      </c>
      <c r="E87" s="763">
        <v>186222.13365263661</v>
      </c>
      <c r="F87" s="763">
        <v>172552.79464261179</v>
      </c>
      <c r="G87" s="763">
        <v>93285.656301439783</v>
      </c>
      <c r="H87" s="763">
        <v>150630.35142545911</v>
      </c>
      <c r="I87" s="763">
        <v>29818.930899999999</v>
      </c>
      <c r="J87" s="599"/>
      <c r="K87" s="599"/>
      <c r="L87" s="267"/>
    </row>
    <row r="88" spans="1:12" ht="15.75" customHeight="1">
      <c r="A88" s="743">
        <v>2014</v>
      </c>
      <c r="B88" s="1080">
        <v>573824.8416522179</v>
      </c>
      <c r="C88" s="1076">
        <v>187.83892399999999</v>
      </c>
      <c r="D88" s="1076">
        <v>1500.3842999999999</v>
      </c>
      <c r="E88" s="1076">
        <v>166153.07845959227</v>
      </c>
      <c r="F88" s="1076">
        <v>151400.37998111566</v>
      </c>
      <c r="G88" s="1076">
        <v>80358.51558487337</v>
      </c>
      <c r="H88" s="1076">
        <v>143999.00241263647</v>
      </c>
      <c r="I88" s="1076">
        <v>30225.64199</v>
      </c>
      <c r="J88" s="599"/>
      <c r="K88" s="599"/>
      <c r="L88" s="267"/>
    </row>
    <row r="89" spans="1:12" s="797" customFormat="1" ht="15.75" customHeight="1">
      <c r="A89" s="799">
        <v>2015</v>
      </c>
      <c r="B89" s="1129">
        <v>597488.9903910053</v>
      </c>
      <c r="C89" s="1123">
        <v>161.25308100000001</v>
      </c>
      <c r="D89" s="1123">
        <v>1611.748394</v>
      </c>
      <c r="E89" s="1123">
        <v>160332.89565395063</v>
      </c>
      <c r="F89" s="1123">
        <v>160057.64928192427</v>
      </c>
      <c r="G89" s="1123">
        <v>92084.861599002281</v>
      </c>
      <c r="H89" s="1123">
        <v>148719.40610112797</v>
      </c>
      <c r="I89" s="1123">
        <v>34521.17628</v>
      </c>
      <c r="J89" s="801"/>
      <c r="K89" s="801"/>
      <c r="L89" s="267"/>
    </row>
    <row r="90" spans="1:12" s="829" customFormat="1" ht="15.75" customHeight="1">
      <c r="A90" s="832">
        <v>2016</v>
      </c>
      <c r="B90" s="1129">
        <v>620382.0442021715</v>
      </c>
      <c r="C90" s="1123">
        <v>130.839956</v>
      </c>
      <c r="D90" s="1123">
        <v>1537.837272</v>
      </c>
      <c r="E90" s="1123">
        <v>159721.90055946811</v>
      </c>
      <c r="F90" s="1123">
        <v>172555.91603421586</v>
      </c>
      <c r="G90" s="1123">
        <v>104814.36476512748</v>
      </c>
      <c r="H90" s="1123">
        <v>145417.45350536</v>
      </c>
      <c r="I90" s="1123">
        <v>36203.732109999997</v>
      </c>
      <c r="J90" s="837"/>
      <c r="K90" s="837"/>
      <c r="L90" s="267"/>
    </row>
    <row r="91" spans="1:12" s="915" customFormat="1" ht="15.75" customHeight="1">
      <c r="A91" s="917">
        <v>2017</v>
      </c>
      <c r="B91" s="1129">
        <v>624181.16070293961</v>
      </c>
      <c r="C91" s="1123">
        <v>149.46763000000001</v>
      </c>
      <c r="D91" s="1123">
        <v>1720.8025556999999</v>
      </c>
      <c r="E91" s="1123">
        <v>159106.43093905266</v>
      </c>
      <c r="F91" s="1123">
        <v>171501.68122146104</v>
      </c>
      <c r="G91" s="1123">
        <v>107544.34011048944</v>
      </c>
      <c r="H91" s="1123">
        <v>147244.34548623647</v>
      </c>
      <c r="I91" s="1098">
        <v>36914.09276</v>
      </c>
      <c r="J91" s="921"/>
      <c r="K91" s="921"/>
      <c r="L91" s="267"/>
    </row>
    <row r="92" spans="1:12" s="967" customFormat="1" ht="15.75" customHeight="1">
      <c r="A92" s="1099">
        <v>2018</v>
      </c>
      <c r="B92" s="1123">
        <v>642282.78760273708</v>
      </c>
      <c r="C92" s="1123">
        <v>115.43861140142518</v>
      </c>
      <c r="D92" s="1123">
        <v>1550.7948598181817</v>
      </c>
      <c r="E92" s="1123">
        <v>149900.94549186892</v>
      </c>
      <c r="F92" s="1123">
        <v>175357.32685200754</v>
      </c>
      <c r="G92" s="1123">
        <v>124551.40882364094</v>
      </c>
      <c r="H92" s="1123">
        <v>151684.02667200007</v>
      </c>
      <c r="I92" s="1098">
        <v>39122.846291999987</v>
      </c>
      <c r="J92" s="973"/>
      <c r="K92" s="973"/>
      <c r="L92" s="267"/>
    </row>
    <row r="93" spans="1:12" s="1077" customFormat="1" ht="15.75" customHeight="1">
      <c r="A93" s="1092">
        <v>2019</v>
      </c>
      <c r="B93" s="1320">
        <v>682333.37072064821</v>
      </c>
      <c r="C93" s="1210">
        <v>0</v>
      </c>
      <c r="D93" s="1210">
        <v>1463.1939420799997</v>
      </c>
      <c r="E93" s="1210">
        <v>182072.21771694996</v>
      </c>
      <c r="F93" s="1210">
        <v>179931.61484666422</v>
      </c>
      <c r="G93" s="1210">
        <v>133009.26642935391</v>
      </c>
      <c r="H93" s="1210">
        <v>146503.97970480009</v>
      </c>
      <c r="I93" s="1212">
        <v>39353.098080799995</v>
      </c>
      <c r="J93" s="973"/>
      <c r="K93" s="973"/>
      <c r="L93" s="267"/>
    </row>
    <row r="94" spans="1:12" ht="15.75" customHeight="1">
      <c r="A94" s="99" t="s">
        <v>168</v>
      </c>
      <c r="B94" s="311"/>
      <c r="C94" s="311"/>
      <c r="D94" s="311"/>
      <c r="E94" s="311"/>
      <c r="J94" s="599"/>
      <c r="K94" s="599"/>
    </row>
    <row r="95" spans="1:12" s="967" customFormat="1" ht="15.75" customHeight="1">
      <c r="A95" s="966" t="s">
        <v>602</v>
      </c>
      <c r="B95" s="968"/>
      <c r="C95" s="968"/>
      <c r="D95" s="968"/>
      <c r="E95" s="968"/>
      <c r="J95" s="973"/>
      <c r="K95" s="973"/>
    </row>
    <row r="96" spans="1:12" ht="15.75" customHeight="1">
      <c r="A96" s="966" t="s">
        <v>186</v>
      </c>
      <c r="B96" s="311"/>
      <c r="C96" s="311"/>
      <c r="D96" s="311"/>
      <c r="E96" s="311"/>
      <c r="J96" s="599"/>
      <c r="K96" s="599"/>
    </row>
    <row r="97" spans="1:11" ht="15.75" customHeight="1">
      <c r="A97" s="106"/>
      <c r="B97" s="88"/>
      <c r="C97" s="88"/>
      <c r="D97" s="88"/>
      <c r="E97" s="88"/>
      <c r="F97" s="88"/>
      <c r="G97" s="88"/>
      <c r="H97" s="88"/>
      <c r="I97" s="88"/>
      <c r="J97" s="599"/>
      <c r="K97" s="599"/>
    </row>
    <row r="98" spans="1:11" ht="15.75" customHeight="1">
      <c r="J98" s="599"/>
      <c r="K98" s="599"/>
    </row>
    <row r="99" spans="1:11" ht="15.75" customHeight="1">
      <c r="A99" s="106"/>
      <c r="B99" s="204"/>
      <c r="J99" s="599"/>
      <c r="K99" s="599"/>
    </row>
    <row r="100" spans="1:11" ht="15.75" customHeight="1">
      <c r="J100" s="599"/>
      <c r="K100" s="599"/>
    </row>
  </sheetData>
  <conditionalFormatting sqref="A1:GR1025">
    <cfRule type="cellIs" dxfId="391"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4" manualBreakCount="4">
    <brk id="25" max="9" man="1"/>
    <brk id="42" max="9" man="1"/>
    <brk id="60" max="9" man="1"/>
    <brk id="78"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EDF082"/>
  </sheetPr>
  <dimension ref="A1:AA71"/>
  <sheetViews>
    <sheetView view="pageBreakPreview" zoomScaleNormal="80" zoomScaleSheetLayoutView="100" workbookViewId="0"/>
  </sheetViews>
  <sheetFormatPr baseColWidth="10" defaultColWidth="9.85546875" defaultRowHeight="15.75" customHeight="1"/>
  <cols>
    <col min="1" max="1" width="7.140625" style="296" customWidth="1"/>
    <col min="2" max="4" width="11" style="296" customWidth="1"/>
    <col min="5" max="5" width="11.42578125" style="296" customWidth="1"/>
    <col min="6" max="12" width="11" style="296" customWidth="1"/>
    <col min="13" max="13" width="0.42578125" style="296" hidden="1" customWidth="1"/>
    <col min="14" max="15" width="9.85546875" style="296" customWidth="1"/>
    <col min="16" max="16" width="9.85546875" style="296"/>
    <col min="17" max="17" width="10.28515625" style="296" bestFit="1" customWidth="1"/>
    <col min="18" max="19" width="9.85546875" style="296"/>
    <col min="20" max="20" width="9.85546875" style="296" customWidth="1"/>
    <col min="21" max="16384" width="9.85546875" style="296"/>
  </cols>
  <sheetData>
    <row r="1" spans="1:20" ht="15.75" customHeight="1">
      <c r="A1" s="453" t="s">
        <v>878</v>
      </c>
      <c r="B1" s="525"/>
      <c r="C1" s="525"/>
      <c r="D1" s="525"/>
      <c r="E1" s="525"/>
      <c r="F1" s="525"/>
      <c r="G1" s="525"/>
      <c r="H1" s="297"/>
      <c r="I1" s="297"/>
      <c r="J1" s="297"/>
      <c r="K1" s="297"/>
      <c r="L1" s="297"/>
      <c r="M1" s="297"/>
      <c r="N1" s="297"/>
      <c r="O1" s="297"/>
      <c r="P1" s="297"/>
      <c r="Q1" s="297"/>
      <c r="R1" s="297"/>
      <c r="S1" s="297"/>
      <c r="T1" s="297"/>
    </row>
    <row r="2" spans="1:20" ht="12.75"/>
    <row r="3" spans="1:20" ht="15.75" customHeight="1">
      <c r="A3" s="353"/>
      <c r="B3" s="359"/>
      <c r="C3" s="328" t="s">
        <v>11</v>
      </c>
      <c r="D3" s="284"/>
      <c r="E3" s="284"/>
      <c r="F3" s="329"/>
      <c r="G3" s="279" t="s">
        <v>11</v>
      </c>
      <c r="H3" s="279"/>
      <c r="I3" s="279"/>
      <c r="J3" s="279"/>
      <c r="K3" s="279"/>
      <c r="L3" s="279"/>
      <c r="M3" s="28"/>
      <c r="N3" s="28"/>
      <c r="O3" s="28"/>
      <c r="P3" s="28"/>
      <c r="Q3" s="28"/>
      <c r="R3" s="28"/>
    </row>
    <row r="4" spans="1:20" ht="54">
      <c r="A4" s="354"/>
      <c r="B4" s="274"/>
      <c r="C4" s="320" t="s">
        <v>269</v>
      </c>
      <c r="D4" s="320" t="s">
        <v>270</v>
      </c>
      <c r="E4" s="320" t="s">
        <v>946</v>
      </c>
      <c r="F4" s="320" t="s">
        <v>271</v>
      </c>
      <c r="G4" s="320" t="s">
        <v>36</v>
      </c>
      <c r="H4" s="564" t="s">
        <v>274</v>
      </c>
      <c r="I4" s="564" t="s">
        <v>947</v>
      </c>
      <c r="J4" s="564" t="s">
        <v>333</v>
      </c>
      <c r="K4" s="320" t="s">
        <v>273</v>
      </c>
      <c r="L4" s="562" t="s">
        <v>35</v>
      </c>
      <c r="M4" s="529"/>
      <c r="N4" s="28"/>
      <c r="O4" s="529"/>
    </row>
    <row r="5" spans="1:20" ht="15">
      <c r="A5" s="355"/>
      <c r="B5" s="356" t="s">
        <v>17</v>
      </c>
      <c r="C5" s="357"/>
      <c r="D5" s="357"/>
      <c r="E5" s="357"/>
      <c r="F5" s="357"/>
      <c r="G5" s="357"/>
      <c r="H5" s="357"/>
      <c r="I5" s="357"/>
      <c r="J5" s="357"/>
      <c r="K5" s="357"/>
      <c r="L5" s="357"/>
      <c r="M5" s="323"/>
      <c r="N5" s="28"/>
      <c r="O5" s="323"/>
    </row>
    <row r="6" spans="1:20" ht="15">
      <c r="A6" s="85">
        <v>1950</v>
      </c>
      <c r="B6" s="318">
        <v>58059</v>
      </c>
      <c r="C6" s="313" t="s">
        <v>32</v>
      </c>
      <c r="D6" s="313" t="s">
        <v>32</v>
      </c>
      <c r="E6" s="313" t="s">
        <v>32</v>
      </c>
      <c r="F6" s="313" t="s">
        <v>32</v>
      </c>
      <c r="G6" s="312">
        <v>35170</v>
      </c>
      <c r="H6" s="312">
        <v>21101</v>
      </c>
      <c r="I6" s="313" t="s">
        <v>32</v>
      </c>
      <c r="J6" s="394">
        <v>0</v>
      </c>
      <c r="K6" s="313" t="s">
        <v>32</v>
      </c>
      <c r="L6" s="314">
        <v>1788</v>
      </c>
      <c r="M6" s="316"/>
      <c r="N6" s="28"/>
      <c r="O6" s="204"/>
      <c r="P6" s="204"/>
      <c r="S6" s="204"/>
      <c r="T6" s="278"/>
    </row>
    <row r="7" spans="1:20" ht="15">
      <c r="A7" s="85">
        <v>1955</v>
      </c>
      <c r="B7" s="319">
        <v>87719</v>
      </c>
      <c r="C7" s="315" t="s">
        <v>32</v>
      </c>
      <c r="D7" s="315" t="s">
        <v>32</v>
      </c>
      <c r="E7" s="315" t="s">
        <v>32</v>
      </c>
      <c r="F7" s="315" t="s">
        <v>32</v>
      </c>
      <c r="G7" s="88">
        <v>40445</v>
      </c>
      <c r="H7" s="88">
        <v>44402</v>
      </c>
      <c r="I7" s="315" t="s">
        <v>32</v>
      </c>
      <c r="J7" s="395">
        <v>0</v>
      </c>
      <c r="K7" s="315" t="s">
        <v>32</v>
      </c>
      <c r="L7" s="316">
        <v>2872</v>
      </c>
      <c r="M7" s="316"/>
      <c r="N7" s="28"/>
      <c r="O7" s="204"/>
      <c r="P7" s="204"/>
      <c r="S7" s="204"/>
      <c r="T7" s="278"/>
    </row>
    <row r="8" spans="1:20" ht="15">
      <c r="A8" s="85">
        <v>1960</v>
      </c>
      <c r="B8" s="319">
        <v>118551</v>
      </c>
      <c r="C8" s="315" t="s">
        <v>32</v>
      </c>
      <c r="D8" s="315" t="s">
        <v>32</v>
      </c>
      <c r="E8" s="315" t="s">
        <v>32</v>
      </c>
      <c r="F8" s="315" t="s">
        <v>32</v>
      </c>
      <c r="G8" s="88">
        <v>33851</v>
      </c>
      <c r="H8" s="88">
        <v>80890</v>
      </c>
      <c r="I8" s="315" t="s">
        <v>32</v>
      </c>
      <c r="J8" s="395">
        <v>0</v>
      </c>
      <c r="K8" s="315" t="s">
        <v>32</v>
      </c>
      <c r="L8" s="316">
        <v>3810</v>
      </c>
      <c r="M8" s="316"/>
      <c r="N8" s="316"/>
      <c r="O8" s="204"/>
      <c r="P8" s="204"/>
      <c r="S8" s="204"/>
      <c r="T8" s="278"/>
    </row>
    <row r="9" spans="1:20" ht="15">
      <c r="A9" s="85">
        <v>1965</v>
      </c>
      <c r="B9" s="319">
        <v>166997</v>
      </c>
      <c r="C9" s="315" t="s">
        <v>32</v>
      </c>
      <c r="D9" s="315" t="s">
        <v>32</v>
      </c>
      <c r="E9" s="315" t="s">
        <v>32</v>
      </c>
      <c r="F9" s="315" t="s">
        <v>32</v>
      </c>
      <c r="G9" s="88">
        <v>19929</v>
      </c>
      <c r="H9" s="88">
        <v>142642</v>
      </c>
      <c r="I9" s="315" t="s">
        <v>32</v>
      </c>
      <c r="J9" s="395">
        <v>0</v>
      </c>
      <c r="K9" s="315" t="s">
        <v>32</v>
      </c>
      <c r="L9" s="316">
        <v>4426</v>
      </c>
      <c r="M9" s="316"/>
      <c r="N9" s="316"/>
      <c r="O9" s="204"/>
      <c r="P9" s="204"/>
      <c r="S9" s="204"/>
      <c r="T9" s="278"/>
    </row>
    <row r="10" spans="1:20" ht="15">
      <c r="A10" s="85">
        <v>1970</v>
      </c>
      <c r="B10" s="319">
        <v>230273</v>
      </c>
      <c r="C10" s="88">
        <v>13833</v>
      </c>
      <c r="D10" s="88">
        <v>208556</v>
      </c>
      <c r="E10" s="88">
        <v>7884</v>
      </c>
      <c r="F10" s="315" t="s">
        <v>32</v>
      </c>
      <c r="G10" s="88">
        <v>8411</v>
      </c>
      <c r="H10" s="88">
        <v>208556</v>
      </c>
      <c r="I10" s="316">
        <v>7884</v>
      </c>
      <c r="J10" s="395">
        <v>0</v>
      </c>
      <c r="K10" s="315" t="s">
        <v>32</v>
      </c>
      <c r="L10" s="316">
        <v>5422</v>
      </c>
      <c r="M10" s="316"/>
      <c r="N10" s="316"/>
      <c r="O10" s="204"/>
      <c r="P10" s="204"/>
      <c r="S10" s="204"/>
      <c r="T10" s="278"/>
    </row>
    <row r="11" spans="1:20" ht="15">
      <c r="A11" s="85">
        <v>1971</v>
      </c>
      <c r="B11" s="319">
        <v>247535.36799999999</v>
      </c>
      <c r="C11" s="88">
        <v>19841.516</v>
      </c>
      <c r="D11" s="88">
        <v>216410.272</v>
      </c>
      <c r="E11" s="88">
        <v>11283.58</v>
      </c>
      <c r="F11" s="315" t="s">
        <v>32</v>
      </c>
      <c r="G11" s="88">
        <v>7033.92</v>
      </c>
      <c r="H11" s="88">
        <v>223473.5</v>
      </c>
      <c r="I11" s="316">
        <v>11283.58</v>
      </c>
      <c r="J11" s="395">
        <v>0</v>
      </c>
      <c r="K11" s="315" t="s">
        <v>32</v>
      </c>
      <c r="L11" s="316">
        <v>5744.3680000000004</v>
      </c>
      <c r="M11" s="316"/>
      <c r="N11" s="316"/>
      <c r="O11" s="204"/>
      <c r="P11" s="204"/>
      <c r="S11" s="204"/>
      <c r="T11" s="278"/>
    </row>
    <row r="12" spans="1:20" ht="15">
      <c r="A12" s="85">
        <v>1972</v>
      </c>
      <c r="B12" s="319">
        <v>245718.272</v>
      </c>
      <c r="C12" s="88">
        <v>18962.276000000002</v>
      </c>
      <c r="D12" s="88">
        <v>216761.96799999999</v>
      </c>
      <c r="E12" s="88">
        <v>9994.0280000000002</v>
      </c>
      <c r="F12" s="315" t="s">
        <v>32</v>
      </c>
      <c r="G12" s="88">
        <v>5685.7520000000004</v>
      </c>
      <c r="H12" s="88">
        <v>223239.03599999999</v>
      </c>
      <c r="I12" s="316">
        <v>9994.0280000000002</v>
      </c>
      <c r="J12" s="395">
        <v>0</v>
      </c>
      <c r="K12" s="315" t="s">
        <v>32</v>
      </c>
      <c r="L12" s="316">
        <v>6799.4560000000001</v>
      </c>
      <c r="M12" s="316"/>
      <c r="N12" s="316"/>
      <c r="O12" s="204"/>
      <c r="P12" s="204"/>
      <c r="S12" s="204"/>
      <c r="T12" s="278"/>
    </row>
    <row r="13" spans="1:20" ht="15">
      <c r="A13" s="85">
        <v>1973</v>
      </c>
      <c r="B13" s="319">
        <v>254012.43599999999</v>
      </c>
      <c r="C13" s="88">
        <v>18229.576000000001</v>
      </c>
      <c r="D13" s="88">
        <v>224880.28399999999</v>
      </c>
      <c r="E13" s="88">
        <v>10902.575999999999</v>
      </c>
      <c r="F13" s="315" t="s">
        <v>32</v>
      </c>
      <c r="G13" s="88">
        <v>4689.28</v>
      </c>
      <c r="H13" s="88">
        <v>230947.04</v>
      </c>
      <c r="I13" s="316">
        <v>10902.575999999999</v>
      </c>
      <c r="J13" s="395">
        <v>0</v>
      </c>
      <c r="K13" s="315" t="s">
        <v>32</v>
      </c>
      <c r="L13" s="316">
        <v>6740.84</v>
      </c>
      <c r="M13" s="316"/>
      <c r="N13" s="316"/>
      <c r="O13" s="204"/>
      <c r="P13" s="204"/>
      <c r="S13" s="204"/>
      <c r="T13" s="278"/>
    </row>
    <row r="14" spans="1:20" ht="15">
      <c r="A14" s="85">
        <v>1974</v>
      </c>
      <c r="B14" s="319">
        <v>253807.28</v>
      </c>
      <c r="C14" s="88">
        <v>16881.407999999999</v>
      </c>
      <c r="D14" s="88">
        <v>223766.58</v>
      </c>
      <c r="E14" s="88">
        <v>10931.884</v>
      </c>
      <c r="F14" s="88">
        <v>2227.4079999999999</v>
      </c>
      <c r="G14" s="88">
        <v>3223.88</v>
      </c>
      <c r="H14" s="88">
        <v>232353.82399999999</v>
      </c>
      <c r="I14" s="316">
        <v>10931.884</v>
      </c>
      <c r="J14" s="395">
        <v>0</v>
      </c>
      <c r="K14" s="315" t="s">
        <v>32</v>
      </c>
      <c r="L14" s="316">
        <v>6799.4560000000001</v>
      </c>
      <c r="M14" s="316"/>
      <c r="N14" s="316"/>
      <c r="O14" s="204"/>
      <c r="P14" s="204"/>
      <c r="S14" s="204"/>
      <c r="T14" s="278"/>
    </row>
    <row r="15" spans="1:20" ht="15">
      <c r="A15" s="85">
        <v>1975</v>
      </c>
      <c r="B15" s="319">
        <v>261955</v>
      </c>
      <c r="C15" s="88">
        <v>14537</v>
      </c>
      <c r="D15" s="88">
        <v>235724</v>
      </c>
      <c r="E15" s="88">
        <v>9349</v>
      </c>
      <c r="F15" s="88">
        <v>2345</v>
      </c>
      <c r="G15" s="88">
        <v>1172</v>
      </c>
      <c r="H15" s="88">
        <v>244283</v>
      </c>
      <c r="I15" s="316">
        <v>9349</v>
      </c>
      <c r="J15" s="395">
        <v>0</v>
      </c>
      <c r="K15" s="316">
        <v>703</v>
      </c>
      <c r="L15" s="316">
        <v>6448</v>
      </c>
      <c r="M15" s="316"/>
      <c r="N15" s="316"/>
      <c r="O15" s="204"/>
      <c r="P15" s="204"/>
      <c r="S15" s="204"/>
      <c r="T15" s="278"/>
    </row>
    <row r="16" spans="1:20" ht="15">
      <c r="A16" s="85">
        <v>1976</v>
      </c>
      <c r="B16" s="319">
        <v>273238.484</v>
      </c>
      <c r="C16" s="88">
        <v>14360.92</v>
      </c>
      <c r="D16" s="88">
        <v>245073.49599999998</v>
      </c>
      <c r="E16" s="88">
        <v>11166.348</v>
      </c>
      <c r="F16" s="88">
        <v>2637.72</v>
      </c>
      <c r="G16" s="88">
        <v>644.77599999999995</v>
      </c>
      <c r="H16" s="88">
        <v>253953.82</v>
      </c>
      <c r="I16" s="316">
        <v>11166.348</v>
      </c>
      <c r="J16" s="395">
        <v>0</v>
      </c>
      <c r="K16" s="316">
        <v>820.62400000000002</v>
      </c>
      <c r="L16" s="316">
        <v>6652.9160000000002</v>
      </c>
      <c r="M16" s="316"/>
      <c r="N16" s="316"/>
      <c r="O16" s="204"/>
      <c r="P16" s="204"/>
      <c r="S16" s="204"/>
      <c r="T16" s="278"/>
    </row>
    <row r="17" spans="1:20" ht="15">
      <c r="A17" s="85">
        <v>1977</v>
      </c>
      <c r="B17" s="319">
        <v>301755.16800000001</v>
      </c>
      <c r="C17" s="88">
        <v>14126.456</v>
      </c>
      <c r="D17" s="88">
        <v>275114.196</v>
      </c>
      <c r="E17" s="88">
        <v>9788.8719999999994</v>
      </c>
      <c r="F17" s="88">
        <v>2725.6439999999998</v>
      </c>
      <c r="G17" s="88">
        <v>586.16</v>
      </c>
      <c r="H17" s="88">
        <v>283760.05599999998</v>
      </c>
      <c r="I17" s="316">
        <v>9788.8719999999994</v>
      </c>
      <c r="J17" s="395">
        <v>0</v>
      </c>
      <c r="K17" s="316">
        <v>732.7</v>
      </c>
      <c r="L17" s="316">
        <v>6887.38</v>
      </c>
      <c r="M17" s="316"/>
      <c r="N17" s="316"/>
      <c r="O17" s="204"/>
      <c r="P17" s="204"/>
      <c r="S17" s="204"/>
      <c r="T17" s="278"/>
    </row>
    <row r="18" spans="1:20" ht="15">
      <c r="A18" s="85">
        <v>1978</v>
      </c>
      <c r="B18" s="319">
        <v>303132.64399999997</v>
      </c>
      <c r="C18" s="88">
        <v>14712.616</v>
      </c>
      <c r="D18" s="88">
        <v>274909.03999999998</v>
      </c>
      <c r="E18" s="88">
        <v>10785.343999999999</v>
      </c>
      <c r="F18" s="88">
        <v>2725.6439999999998</v>
      </c>
      <c r="G18" s="88">
        <v>644.77599999999995</v>
      </c>
      <c r="H18" s="88">
        <v>283056.66399999999</v>
      </c>
      <c r="I18" s="316">
        <v>10785.343999999999</v>
      </c>
      <c r="J18" s="395">
        <v>0</v>
      </c>
      <c r="K18" s="316">
        <v>1201.6279999999999</v>
      </c>
      <c r="L18" s="316">
        <v>7444.232</v>
      </c>
      <c r="M18" s="316"/>
      <c r="N18" s="316"/>
      <c r="O18" s="204"/>
      <c r="P18" s="204"/>
      <c r="S18" s="204"/>
      <c r="T18" s="278"/>
    </row>
    <row r="19" spans="1:20" ht="15">
      <c r="A19" s="85">
        <v>1979</v>
      </c>
      <c r="B19" s="319">
        <v>306708</v>
      </c>
      <c r="C19" s="88">
        <v>15484</v>
      </c>
      <c r="D19" s="88">
        <v>277003</v>
      </c>
      <c r="E19" s="88">
        <v>11445</v>
      </c>
      <c r="F19" s="88">
        <v>2776</v>
      </c>
      <c r="G19" s="88">
        <v>586</v>
      </c>
      <c r="H19" s="88">
        <v>284782</v>
      </c>
      <c r="I19" s="316">
        <v>11445</v>
      </c>
      <c r="J19" s="395">
        <v>0</v>
      </c>
      <c r="K19" s="316">
        <v>1698</v>
      </c>
      <c r="L19" s="316">
        <v>8197</v>
      </c>
      <c r="M19" s="316"/>
      <c r="N19" s="316"/>
      <c r="O19" s="204"/>
      <c r="P19" s="204"/>
      <c r="S19" s="204"/>
      <c r="T19" s="278"/>
    </row>
    <row r="20" spans="1:20" ht="15">
      <c r="A20" s="85">
        <v>1980</v>
      </c>
      <c r="B20" s="319">
        <v>312507</v>
      </c>
      <c r="C20" s="88">
        <v>15868</v>
      </c>
      <c r="D20" s="88">
        <v>283065</v>
      </c>
      <c r="E20" s="88">
        <v>10762</v>
      </c>
      <c r="F20" s="88">
        <v>2812</v>
      </c>
      <c r="G20" s="88">
        <v>515</v>
      </c>
      <c r="H20" s="88">
        <v>290875</v>
      </c>
      <c r="I20" s="316">
        <v>10762</v>
      </c>
      <c r="J20" s="395">
        <v>0</v>
      </c>
      <c r="K20" s="316">
        <v>1790</v>
      </c>
      <c r="L20" s="316">
        <v>8565</v>
      </c>
      <c r="M20" s="316"/>
      <c r="N20" s="316"/>
      <c r="O20" s="204"/>
      <c r="P20" s="204"/>
      <c r="S20" s="204"/>
      <c r="T20" s="278"/>
    </row>
    <row r="21" spans="1:20" ht="15">
      <c r="A21" s="85">
        <v>1981</v>
      </c>
      <c r="B21" s="319">
        <v>293471</v>
      </c>
      <c r="C21" s="88">
        <v>14735</v>
      </c>
      <c r="D21" s="88">
        <v>266096</v>
      </c>
      <c r="E21" s="88">
        <v>10505</v>
      </c>
      <c r="F21" s="88">
        <v>2136</v>
      </c>
      <c r="G21" s="88">
        <v>761</v>
      </c>
      <c r="H21" s="88">
        <v>271018</v>
      </c>
      <c r="I21" s="316">
        <v>10505</v>
      </c>
      <c r="J21" s="395">
        <v>0</v>
      </c>
      <c r="K21" s="316">
        <v>2720</v>
      </c>
      <c r="L21" s="316">
        <v>8467</v>
      </c>
      <c r="M21" s="316"/>
      <c r="N21" s="316"/>
      <c r="O21" s="204"/>
      <c r="P21" s="204"/>
      <c r="S21" s="204"/>
      <c r="T21" s="278"/>
    </row>
    <row r="22" spans="1:20" ht="15">
      <c r="A22" s="85">
        <v>1982</v>
      </c>
      <c r="B22" s="319">
        <v>292722</v>
      </c>
      <c r="C22" s="88">
        <v>13479</v>
      </c>
      <c r="D22" s="88">
        <v>268824</v>
      </c>
      <c r="E22" s="88">
        <v>9864</v>
      </c>
      <c r="F22" s="88">
        <v>555</v>
      </c>
      <c r="G22" s="88">
        <v>429</v>
      </c>
      <c r="H22" s="88">
        <v>271820</v>
      </c>
      <c r="I22" s="316">
        <v>9864</v>
      </c>
      <c r="J22" s="395">
        <v>0</v>
      </c>
      <c r="K22" s="316">
        <v>2811</v>
      </c>
      <c r="L22" s="316">
        <v>7798</v>
      </c>
      <c r="M22" s="316"/>
      <c r="N22" s="316"/>
      <c r="O22" s="204"/>
      <c r="P22" s="204"/>
      <c r="S22" s="204"/>
      <c r="T22" s="278"/>
    </row>
    <row r="23" spans="1:20" ht="15">
      <c r="A23" s="85">
        <v>1983</v>
      </c>
      <c r="B23" s="319">
        <v>302570</v>
      </c>
      <c r="C23" s="88">
        <v>11958</v>
      </c>
      <c r="D23" s="88">
        <v>279651</v>
      </c>
      <c r="E23" s="88">
        <v>10287</v>
      </c>
      <c r="F23" s="88">
        <v>674</v>
      </c>
      <c r="G23" s="315" t="s">
        <v>32</v>
      </c>
      <c r="H23" s="88">
        <v>284223</v>
      </c>
      <c r="I23" s="316">
        <v>10287</v>
      </c>
      <c r="J23" s="395">
        <v>0</v>
      </c>
      <c r="K23" s="316">
        <v>147</v>
      </c>
      <c r="L23" s="316">
        <v>7913</v>
      </c>
      <c r="M23" s="316"/>
      <c r="N23" s="316"/>
      <c r="O23" s="204"/>
      <c r="P23" s="204"/>
      <c r="S23" s="204"/>
      <c r="T23" s="278"/>
    </row>
    <row r="24" spans="1:20" ht="15">
      <c r="A24" s="85">
        <v>1984</v>
      </c>
      <c r="B24" s="319">
        <v>309918</v>
      </c>
      <c r="C24" s="88">
        <v>12049</v>
      </c>
      <c r="D24" s="88">
        <v>285995</v>
      </c>
      <c r="E24" s="88">
        <v>11191</v>
      </c>
      <c r="F24" s="88">
        <v>683</v>
      </c>
      <c r="G24" s="315" t="s">
        <v>32</v>
      </c>
      <c r="H24" s="88">
        <v>290853</v>
      </c>
      <c r="I24" s="316">
        <v>11191</v>
      </c>
      <c r="J24" s="395">
        <v>0</v>
      </c>
      <c r="K24" s="316">
        <v>138</v>
      </c>
      <c r="L24" s="316">
        <v>7736</v>
      </c>
      <c r="M24" s="316"/>
      <c r="N24" s="316"/>
      <c r="O24" s="204"/>
      <c r="P24" s="204"/>
      <c r="S24" s="204"/>
      <c r="T24" s="278"/>
    </row>
    <row r="25" spans="1:20" ht="15">
      <c r="A25" s="85">
        <v>1985</v>
      </c>
      <c r="B25" s="319">
        <v>314721</v>
      </c>
      <c r="C25" s="88">
        <v>12759</v>
      </c>
      <c r="D25" s="88">
        <v>288336</v>
      </c>
      <c r="E25" s="88">
        <v>13028</v>
      </c>
      <c r="F25" s="88">
        <v>598</v>
      </c>
      <c r="G25" s="315" t="s">
        <v>32</v>
      </c>
      <c r="H25" s="88">
        <v>293326</v>
      </c>
      <c r="I25" s="316">
        <v>13028</v>
      </c>
      <c r="J25" s="395">
        <v>0</v>
      </c>
      <c r="K25" s="316">
        <v>181</v>
      </c>
      <c r="L25" s="316">
        <v>8186</v>
      </c>
      <c r="M25" s="316"/>
      <c r="N25" s="316"/>
      <c r="O25" s="204"/>
      <c r="P25" s="204"/>
      <c r="S25" s="204"/>
      <c r="T25" s="278"/>
    </row>
    <row r="26" spans="1:20" ht="15">
      <c r="A26" s="85">
        <v>1986</v>
      </c>
      <c r="B26" s="319">
        <v>338882</v>
      </c>
      <c r="C26" s="88">
        <v>12322</v>
      </c>
      <c r="D26" s="88">
        <v>311738</v>
      </c>
      <c r="E26" s="88">
        <v>14267</v>
      </c>
      <c r="F26" s="88">
        <v>555</v>
      </c>
      <c r="G26" s="315" t="s">
        <v>32</v>
      </c>
      <c r="H26" s="88">
        <v>316603</v>
      </c>
      <c r="I26" s="316">
        <v>14267</v>
      </c>
      <c r="J26" s="395">
        <v>0</v>
      </c>
      <c r="K26" s="316">
        <v>135</v>
      </c>
      <c r="L26" s="316">
        <v>7877</v>
      </c>
      <c r="M26" s="316"/>
      <c r="N26" s="316"/>
      <c r="O26" s="204"/>
      <c r="P26" s="204"/>
      <c r="S26" s="204"/>
      <c r="T26" s="278"/>
    </row>
    <row r="27" spans="1:20" ht="15">
      <c r="A27" s="85">
        <v>1987</v>
      </c>
      <c r="B27" s="319">
        <v>350115</v>
      </c>
      <c r="C27" s="88">
        <v>12223</v>
      </c>
      <c r="D27" s="88">
        <v>322387</v>
      </c>
      <c r="E27" s="88">
        <v>14864</v>
      </c>
      <c r="F27" s="88">
        <v>641</v>
      </c>
      <c r="G27" s="315" t="s">
        <v>32</v>
      </c>
      <c r="H27" s="88">
        <v>327167</v>
      </c>
      <c r="I27" s="316">
        <v>14907</v>
      </c>
      <c r="J27" s="395">
        <v>0</v>
      </c>
      <c r="K27" s="316">
        <v>135</v>
      </c>
      <c r="L27" s="316">
        <v>7906</v>
      </c>
      <c r="M27" s="316"/>
      <c r="N27" s="316"/>
      <c r="O27" s="204"/>
      <c r="P27" s="204"/>
      <c r="S27" s="204"/>
      <c r="T27" s="278"/>
    </row>
    <row r="28" spans="1:20" ht="15">
      <c r="A28" s="85">
        <v>1988</v>
      </c>
      <c r="B28" s="319">
        <v>362585</v>
      </c>
      <c r="C28" s="88">
        <v>11649</v>
      </c>
      <c r="D28" s="88">
        <v>334362</v>
      </c>
      <c r="E28" s="88">
        <v>16190</v>
      </c>
      <c r="F28" s="88">
        <v>384</v>
      </c>
      <c r="G28" s="315" t="s">
        <v>32</v>
      </c>
      <c r="H28" s="88">
        <v>338543</v>
      </c>
      <c r="I28" s="316">
        <v>16232</v>
      </c>
      <c r="J28" s="395">
        <v>0</v>
      </c>
      <c r="K28" s="316">
        <v>135</v>
      </c>
      <c r="L28" s="316">
        <v>7675</v>
      </c>
      <c r="M28" s="316"/>
      <c r="N28" s="316"/>
      <c r="O28" s="204"/>
      <c r="P28" s="204"/>
      <c r="S28" s="204"/>
      <c r="T28" s="278"/>
    </row>
    <row r="29" spans="1:20" ht="15">
      <c r="A29" s="85">
        <v>1989</v>
      </c>
      <c r="B29" s="319">
        <v>367751</v>
      </c>
      <c r="C29" s="88">
        <v>11732</v>
      </c>
      <c r="D29" s="88">
        <v>337651</v>
      </c>
      <c r="E29" s="88">
        <v>17898</v>
      </c>
      <c r="F29" s="88">
        <v>470</v>
      </c>
      <c r="G29" s="315" t="s">
        <v>32</v>
      </c>
      <c r="H29" s="88">
        <v>341961</v>
      </c>
      <c r="I29" s="316">
        <v>17941</v>
      </c>
      <c r="J29" s="395">
        <v>0</v>
      </c>
      <c r="K29" s="316">
        <v>135</v>
      </c>
      <c r="L29" s="316">
        <v>7714</v>
      </c>
      <c r="M29" s="316"/>
      <c r="N29" s="316"/>
      <c r="O29" s="204"/>
      <c r="P29" s="204"/>
      <c r="S29" s="204"/>
      <c r="T29" s="278"/>
    </row>
    <row r="30" spans="1:20" s="1077" customFormat="1" ht="15.75" customHeight="1">
      <c r="A30" s="99" t="s">
        <v>168</v>
      </c>
      <c r="B30" s="1329"/>
      <c r="C30" s="1329"/>
      <c r="D30" s="1329"/>
      <c r="E30" s="1329"/>
      <c r="F30" s="1329"/>
      <c r="G30" s="1097"/>
      <c r="H30" s="1329"/>
      <c r="I30" s="1324"/>
      <c r="J30" s="1081"/>
      <c r="K30" s="1324"/>
      <c r="L30" s="1324"/>
      <c r="M30" s="1324"/>
      <c r="N30" s="1324"/>
      <c r="O30" s="204"/>
      <c r="P30" s="204"/>
      <c r="S30" s="204"/>
      <c r="T30" s="278"/>
    </row>
    <row r="31" spans="1:20" s="1077" customFormat="1" ht="15.75" customHeight="1">
      <c r="A31" s="1479" t="s">
        <v>945</v>
      </c>
      <c r="B31" s="1329"/>
      <c r="C31" s="1329"/>
      <c r="D31" s="1329"/>
      <c r="E31" s="1329"/>
      <c r="F31" s="1329"/>
      <c r="G31" s="1097"/>
      <c r="H31" s="1329"/>
      <c r="I31" s="1324"/>
      <c r="J31" s="1081"/>
      <c r="K31" s="1324"/>
      <c r="L31" s="1324"/>
      <c r="M31" s="1324"/>
      <c r="N31" s="1324"/>
      <c r="O31" s="204"/>
      <c r="P31" s="204"/>
      <c r="S31" s="204"/>
      <c r="T31" s="278"/>
    </row>
    <row r="32" spans="1:20" ht="15.75" customHeight="1">
      <c r="A32" s="453" t="s">
        <v>878</v>
      </c>
      <c r="B32" s="525"/>
      <c r="C32" s="525"/>
      <c r="D32" s="525"/>
      <c r="E32" s="297"/>
      <c r="F32" s="297"/>
      <c r="G32" s="297"/>
      <c r="H32" s="297"/>
      <c r="I32" s="297"/>
      <c r="J32" s="297"/>
      <c r="K32" s="297"/>
      <c r="L32" s="297"/>
      <c r="M32" s="297"/>
      <c r="N32" s="297"/>
      <c r="O32" s="297"/>
    </row>
    <row r="34" spans="1:17" ht="15.75" customHeight="1">
      <c r="A34" s="353"/>
      <c r="B34" s="359"/>
      <c r="C34" s="328" t="s">
        <v>11</v>
      </c>
      <c r="D34" s="284"/>
      <c r="E34" s="284"/>
      <c r="F34" s="329"/>
      <c r="G34" s="279" t="s">
        <v>11</v>
      </c>
      <c r="H34" s="279"/>
      <c r="I34" s="279"/>
      <c r="J34" s="279"/>
      <c r="K34" s="279"/>
      <c r="L34" s="279"/>
      <c r="N34" s="530"/>
      <c r="O34" s="530"/>
    </row>
    <row r="35" spans="1:17" ht="47.25" customHeight="1">
      <c r="A35" s="354"/>
      <c r="B35" s="274"/>
      <c r="C35" s="320" t="s">
        <v>269</v>
      </c>
      <c r="D35" s="320" t="s">
        <v>270</v>
      </c>
      <c r="E35" s="320" t="s">
        <v>39</v>
      </c>
      <c r="F35" s="320" t="s">
        <v>271</v>
      </c>
      <c r="G35" s="320" t="s">
        <v>36</v>
      </c>
      <c r="H35" s="564" t="s">
        <v>274</v>
      </c>
      <c r="I35" s="564" t="s">
        <v>317</v>
      </c>
      <c r="J35" s="564" t="s">
        <v>333</v>
      </c>
      <c r="K35" s="320" t="s">
        <v>273</v>
      </c>
      <c r="L35" s="562" t="s">
        <v>35</v>
      </c>
      <c r="N35" s="529"/>
      <c r="O35" s="529"/>
    </row>
    <row r="36" spans="1:17" ht="15.75" customHeight="1">
      <c r="A36" s="355"/>
      <c r="B36" s="356" t="s">
        <v>17</v>
      </c>
      <c r="C36" s="357"/>
      <c r="D36" s="357"/>
      <c r="E36" s="357"/>
      <c r="F36" s="357"/>
      <c r="G36" s="357"/>
      <c r="H36" s="357"/>
      <c r="I36" s="357"/>
      <c r="J36" s="284"/>
      <c r="K36" s="284"/>
      <c r="L36" s="284"/>
      <c r="N36" s="323"/>
      <c r="O36" s="323"/>
    </row>
    <row r="37" spans="1:17" ht="15.75" customHeight="1">
      <c r="A37" s="85">
        <v>1990</v>
      </c>
      <c r="B37" s="1128">
        <v>368965.64848078287</v>
      </c>
      <c r="C37" s="312">
        <v>12750</v>
      </c>
      <c r="D37" s="312">
        <v>352997</v>
      </c>
      <c r="E37" s="1331">
        <v>2703.6484807828419</v>
      </c>
      <c r="F37" s="312">
        <v>555</v>
      </c>
      <c r="G37" s="394">
        <v>0</v>
      </c>
      <c r="H37" s="314">
        <v>357862</v>
      </c>
      <c r="I37" s="314">
        <v>2663.6484807828419</v>
      </c>
      <c r="J37" s="395">
        <v>0</v>
      </c>
      <c r="K37" s="88">
        <v>92</v>
      </c>
      <c r="L37" s="88">
        <v>8348</v>
      </c>
      <c r="N37" s="88"/>
      <c r="O37" s="204"/>
      <c r="P37" s="204"/>
      <c r="Q37" s="1197"/>
    </row>
    <row r="38" spans="1:17" ht="15.75" customHeight="1">
      <c r="A38" s="85">
        <v>1991</v>
      </c>
      <c r="B38" s="1320">
        <v>380294.81126632576</v>
      </c>
      <c r="C38" s="88">
        <v>13230</v>
      </c>
      <c r="D38" s="88">
        <v>362845</v>
      </c>
      <c r="E38" s="1329">
        <v>3578.8112663257762</v>
      </c>
      <c r="F38" s="88">
        <v>641</v>
      </c>
      <c r="G38" s="395">
        <v>0</v>
      </c>
      <c r="H38" s="316">
        <v>367711</v>
      </c>
      <c r="I38" s="1324">
        <v>3578.8112663257762</v>
      </c>
      <c r="J38" s="395">
        <v>0</v>
      </c>
      <c r="K38" s="88">
        <v>92</v>
      </c>
      <c r="L38" s="88">
        <v>8913</v>
      </c>
      <c r="N38" s="88"/>
      <c r="O38" s="204"/>
      <c r="P38" s="204"/>
    </row>
    <row r="39" spans="1:17" ht="15.75" customHeight="1">
      <c r="A39" s="85">
        <v>1992</v>
      </c>
      <c r="B39" s="1320">
        <v>386853.72119911032</v>
      </c>
      <c r="C39" s="88">
        <v>13411</v>
      </c>
      <c r="D39" s="88">
        <v>369537</v>
      </c>
      <c r="E39" s="1329">
        <v>3179.7211991103159</v>
      </c>
      <c r="F39" s="88">
        <v>726</v>
      </c>
      <c r="G39" s="395">
        <v>0</v>
      </c>
      <c r="H39" s="316">
        <v>374572</v>
      </c>
      <c r="I39" s="1324">
        <v>3179.7211991103159</v>
      </c>
      <c r="J39" s="395">
        <v>0</v>
      </c>
      <c r="K39" s="88">
        <v>92</v>
      </c>
      <c r="L39" s="88">
        <v>9010</v>
      </c>
      <c r="N39" s="88"/>
      <c r="O39" s="204"/>
      <c r="P39" s="204"/>
    </row>
    <row r="40" spans="1:17" ht="15.75" customHeight="1">
      <c r="A40" s="85">
        <v>1993</v>
      </c>
      <c r="B40" s="1320">
        <v>409350.48590191972</v>
      </c>
      <c r="C40" s="88">
        <v>13109</v>
      </c>
      <c r="D40" s="88">
        <v>392594</v>
      </c>
      <c r="E40" s="1329">
        <v>2921.4859019197029</v>
      </c>
      <c r="F40" s="88">
        <v>726</v>
      </c>
      <c r="G40" s="395">
        <v>0</v>
      </c>
      <c r="H40" s="316">
        <v>397246</v>
      </c>
      <c r="I40" s="1324">
        <v>2921.4859019197029</v>
      </c>
      <c r="J40" s="395">
        <v>0</v>
      </c>
      <c r="K40" s="88">
        <v>92</v>
      </c>
      <c r="L40" s="88">
        <v>9091</v>
      </c>
      <c r="N40" s="88"/>
      <c r="O40" s="204"/>
      <c r="P40" s="204"/>
    </row>
    <row r="41" spans="1:17" ht="15.75" customHeight="1">
      <c r="A41" s="1092">
        <v>1994</v>
      </c>
      <c r="B41" s="1320">
        <v>393941.41006990522</v>
      </c>
      <c r="C41" s="88">
        <v>13660</v>
      </c>
      <c r="D41" s="88">
        <v>376726</v>
      </c>
      <c r="E41" s="1329">
        <v>2872.4100699052287</v>
      </c>
      <c r="F41" s="88">
        <v>683</v>
      </c>
      <c r="G41" s="395">
        <v>0</v>
      </c>
      <c r="H41" s="316">
        <v>381592</v>
      </c>
      <c r="I41" s="1324">
        <v>2872.4100699052287</v>
      </c>
      <c r="J41" s="395">
        <v>0</v>
      </c>
      <c r="K41" s="88">
        <v>90</v>
      </c>
      <c r="L41" s="88">
        <v>9386</v>
      </c>
      <c r="N41" s="88"/>
      <c r="O41" s="204"/>
      <c r="P41" s="204"/>
    </row>
    <row r="42" spans="1:17" ht="15.75" customHeight="1">
      <c r="A42" s="85">
        <v>1995</v>
      </c>
      <c r="B42" s="1320">
        <v>403260.46695283998</v>
      </c>
      <c r="C42" s="88">
        <v>13756</v>
      </c>
      <c r="D42" s="88">
        <v>386165</v>
      </c>
      <c r="E42" s="1329">
        <v>2823.4669528399791</v>
      </c>
      <c r="F42" s="88">
        <v>516</v>
      </c>
      <c r="G42" s="395">
        <v>0</v>
      </c>
      <c r="H42" s="316">
        <v>389958</v>
      </c>
      <c r="I42" s="1324">
        <v>2823.4669528399791</v>
      </c>
      <c r="J42" s="316">
        <v>844</v>
      </c>
      <c r="K42" s="88">
        <v>92</v>
      </c>
      <c r="L42" s="88">
        <v>9543</v>
      </c>
      <c r="N42" s="88"/>
      <c r="O42" s="204"/>
      <c r="P42" s="204"/>
    </row>
    <row r="43" spans="1:17" ht="15.75" customHeight="1">
      <c r="A43" s="85">
        <v>1996</v>
      </c>
      <c r="B43" s="1320">
        <v>407287.90301151364</v>
      </c>
      <c r="C43" s="88">
        <v>13642</v>
      </c>
      <c r="D43" s="88">
        <v>389580</v>
      </c>
      <c r="E43" s="1329">
        <v>3592.9030115136666</v>
      </c>
      <c r="F43" s="88">
        <v>473</v>
      </c>
      <c r="G43" s="395">
        <v>0</v>
      </c>
      <c r="H43" s="316">
        <v>393326</v>
      </c>
      <c r="I43" s="1324">
        <v>3461.9030115136666</v>
      </c>
      <c r="J43" s="316">
        <v>936</v>
      </c>
      <c r="K43" s="88">
        <v>92</v>
      </c>
      <c r="L43" s="88">
        <v>9472</v>
      </c>
      <c r="N43" s="88"/>
      <c r="O43" s="204"/>
      <c r="P43" s="204"/>
    </row>
    <row r="44" spans="1:17" ht="15.75" customHeight="1">
      <c r="A44" s="85">
        <v>1997</v>
      </c>
      <c r="B44" s="1320">
        <v>413693.02450567589</v>
      </c>
      <c r="C44" s="88">
        <v>13906</v>
      </c>
      <c r="D44" s="88">
        <v>395510</v>
      </c>
      <c r="E44" s="1329">
        <v>3890.0245056758649</v>
      </c>
      <c r="F44" s="88">
        <v>387</v>
      </c>
      <c r="G44" s="395">
        <v>0</v>
      </c>
      <c r="H44" s="316">
        <v>398437</v>
      </c>
      <c r="I44" s="1324">
        <v>3716.0245056758649</v>
      </c>
      <c r="J44" s="316">
        <v>1541</v>
      </c>
      <c r="K44" s="88">
        <v>92</v>
      </c>
      <c r="L44" s="88">
        <v>9908</v>
      </c>
      <c r="N44" s="88"/>
      <c r="O44" s="204"/>
      <c r="P44" s="204"/>
    </row>
    <row r="45" spans="1:17" ht="15.75" customHeight="1">
      <c r="A45" s="85">
        <v>1998</v>
      </c>
      <c r="B45" s="1320">
        <v>422018.91455212655</v>
      </c>
      <c r="C45" s="88">
        <v>13933.057200000001</v>
      </c>
      <c r="D45" s="88">
        <v>403710.50300000003</v>
      </c>
      <c r="E45" s="1329">
        <v>3988.7143521265389</v>
      </c>
      <c r="F45" s="88">
        <v>386.64</v>
      </c>
      <c r="G45" s="395">
        <v>0</v>
      </c>
      <c r="H45" s="316">
        <v>406856.58399999997</v>
      </c>
      <c r="I45" s="1324">
        <v>3814.5423521265402</v>
      </c>
      <c r="J45" s="316">
        <v>1321</v>
      </c>
      <c r="K45" s="88">
        <v>46.051000000000002</v>
      </c>
      <c r="L45" s="88">
        <v>9980.7372000000014</v>
      </c>
      <c r="N45" s="88"/>
      <c r="O45" s="204"/>
      <c r="P45" s="204"/>
    </row>
    <row r="46" spans="1:17" ht="15.75" customHeight="1">
      <c r="A46" s="85">
        <v>1999</v>
      </c>
      <c r="B46" s="1320">
        <v>442293.73535024677</v>
      </c>
      <c r="C46" s="88">
        <v>13511.638800000001</v>
      </c>
      <c r="D46" s="88">
        <v>424393.64799999999</v>
      </c>
      <c r="E46" s="1329">
        <v>4087.728550246753</v>
      </c>
      <c r="F46" s="88">
        <v>300.72000000000003</v>
      </c>
      <c r="G46" s="395">
        <v>0</v>
      </c>
      <c r="H46" s="316">
        <v>426834.15</v>
      </c>
      <c r="I46" s="1324">
        <v>3913.5565502467543</v>
      </c>
      <c r="J46" s="316">
        <v>1725</v>
      </c>
      <c r="K46" s="88">
        <v>46.91</v>
      </c>
      <c r="L46" s="88">
        <v>9774.1188000000002</v>
      </c>
      <c r="N46" s="88"/>
      <c r="O46" s="204"/>
      <c r="P46" s="204"/>
    </row>
    <row r="47" spans="1:17" ht="15.75" customHeight="1">
      <c r="A47" s="85">
        <v>2000</v>
      </c>
      <c r="B47" s="1320">
        <v>434119.92121420457</v>
      </c>
      <c r="C47" s="88">
        <v>13889.2608</v>
      </c>
      <c r="D47" s="88">
        <v>415735.11900000001</v>
      </c>
      <c r="E47" s="1329">
        <v>4237.7814142045208</v>
      </c>
      <c r="F47" s="88">
        <v>257.76</v>
      </c>
      <c r="G47" s="395">
        <v>0</v>
      </c>
      <c r="H47" s="316">
        <v>416793.02500000002</v>
      </c>
      <c r="I47" s="1324">
        <v>4063.6094142045222</v>
      </c>
      <c r="J47" s="316">
        <v>2936</v>
      </c>
      <c r="K47" s="88">
        <v>46.665999999999997</v>
      </c>
      <c r="L47" s="88">
        <v>10280.620800000001</v>
      </c>
      <c r="N47" s="88"/>
      <c r="O47" s="204"/>
      <c r="P47" s="204"/>
    </row>
    <row r="48" spans="1:17" ht="15.75" customHeight="1">
      <c r="A48" s="85">
        <v>2001</v>
      </c>
      <c r="B48" s="1320">
        <v>421177.96580781788</v>
      </c>
      <c r="C48" s="88">
        <v>9452.8128000000015</v>
      </c>
      <c r="D48" s="88">
        <v>407125.87900000002</v>
      </c>
      <c r="E48" s="1329">
        <v>4341.5140078178665</v>
      </c>
      <c r="F48" s="88">
        <v>257.76</v>
      </c>
      <c r="G48" s="395">
        <v>0</v>
      </c>
      <c r="H48" s="316">
        <v>407546.93299999996</v>
      </c>
      <c r="I48" s="1324">
        <v>4167.3420078178679</v>
      </c>
      <c r="J48" s="316">
        <v>3487</v>
      </c>
      <c r="K48" s="88">
        <v>46.597999999999999</v>
      </c>
      <c r="L48" s="88">
        <v>5930.0927999999994</v>
      </c>
      <c r="N48" s="88"/>
      <c r="O48" s="204"/>
      <c r="P48" s="204"/>
    </row>
    <row r="49" spans="1:16" ht="15.75" customHeight="1">
      <c r="A49" s="85">
        <v>2002</v>
      </c>
      <c r="B49" s="1320">
        <v>417564.20484201238</v>
      </c>
      <c r="C49" s="88">
        <v>9588.0048000000006</v>
      </c>
      <c r="D49" s="88">
        <v>403787.98540000001</v>
      </c>
      <c r="E49" s="1329">
        <v>3973.4146420123616</v>
      </c>
      <c r="F49" s="88">
        <v>214.8</v>
      </c>
      <c r="G49" s="395">
        <v>0</v>
      </c>
      <c r="H49" s="316">
        <v>402213.69900000002</v>
      </c>
      <c r="I49" s="1324">
        <v>3799.2426420123629</v>
      </c>
      <c r="J49" s="316">
        <v>5177.8184000000001</v>
      </c>
      <c r="K49" s="88">
        <v>93.36</v>
      </c>
      <c r="L49" s="88">
        <v>6280.0847999999996</v>
      </c>
      <c r="N49" s="88"/>
      <c r="O49" s="204"/>
      <c r="P49" s="204"/>
    </row>
    <row r="50" spans="1:16" ht="15.75" customHeight="1">
      <c r="A50" s="85">
        <v>2003</v>
      </c>
      <c r="B50" s="1320">
        <v>400051.00145863823</v>
      </c>
      <c r="C50" s="88">
        <v>9152.5248000000011</v>
      </c>
      <c r="D50" s="88">
        <v>386215.277</v>
      </c>
      <c r="E50" s="1329">
        <v>4425.4396586381845</v>
      </c>
      <c r="F50" s="88">
        <v>257.76</v>
      </c>
      <c r="G50" s="395">
        <v>0</v>
      </c>
      <c r="H50" s="316">
        <v>383860.30599999998</v>
      </c>
      <c r="I50" s="1324">
        <v>4294.8106586381837</v>
      </c>
      <c r="J50" s="316">
        <v>5872</v>
      </c>
      <c r="K50" s="88">
        <v>93.36</v>
      </c>
      <c r="L50" s="88">
        <v>5930.5248000000001</v>
      </c>
      <c r="N50" s="88"/>
      <c r="O50" s="204"/>
      <c r="P50" s="204"/>
    </row>
    <row r="51" spans="1:16" ht="15.75" customHeight="1">
      <c r="A51" s="85">
        <v>2004</v>
      </c>
      <c r="B51" s="1320">
        <v>407231.91229953844</v>
      </c>
      <c r="C51" s="88">
        <v>11973.698879999998</v>
      </c>
      <c r="D51" s="88">
        <v>389703.78414999996</v>
      </c>
      <c r="E51" s="1329">
        <v>5278.9267895384401</v>
      </c>
      <c r="F51" s="88">
        <v>275.50247999999999</v>
      </c>
      <c r="G51" s="395">
        <v>0</v>
      </c>
      <c r="H51" s="316">
        <v>385620.136199</v>
      </c>
      <c r="I51" s="1324">
        <v>5173.4221005384388</v>
      </c>
      <c r="J51" s="316">
        <v>7354</v>
      </c>
      <c r="K51" s="88">
        <v>186.72</v>
      </c>
      <c r="L51" s="88">
        <v>8897.634</v>
      </c>
      <c r="N51" s="88"/>
      <c r="O51" s="204"/>
      <c r="P51" s="204"/>
    </row>
    <row r="52" spans="1:16" ht="15.75" customHeight="1">
      <c r="A52" s="85">
        <v>2005</v>
      </c>
      <c r="B52" s="1320">
        <v>397259.92027186666</v>
      </c>
      <c r="C52" s="88">
        <v>15401.76807696367</v>
      </c>
      <c r="D52" s="88">
        <v>375597.01683833235</v>
      </c>
      <c r="E52" s="1329">
        <v>5927.2376793751828</v>
      </c>
      <c r="F52" s="88">
        <v>333.89767719547933</v>
      </c>
      <c r="G52" s="395">
        <v>0</v>
      </c>
      <c r="H52" s="316">
        <v>364475.51367006928</v>
      </c>
      <c r="I52" s="1324">
        <v>5815.6417676951824</v>
      </c>
      <c r="J52" s="316">
        <v>13664.940990161711</v>
      </c>
      <c r="K52" s="88">
        <v>757.01024394054787</v>
      </c>
      <c r="L52" s="88">
        <v>12546.813599999999</v>
      </c>
      <c r="N52" s="88"/>
      <c r="O52" s="204"/>
      <c r="P52" s="204"/>
    </row>
    <row r="53" spans="1:16" ht="15.75" customHeight="1">
      <c r="A53" s="85">
        <v>2006</v>
      </c>
      <c r="B53" s="1320">
        <v>397462.20566925936</v>
      </c>
      <c r="C53" s="88">
        <v>11113.354600169007</v>
      </c>
      <c r="D53" s="88">
        <v>379844.53247458482</v>
      </c>
      <c r="E53" s="1329">
        <v>6234.0784968094231</v>
      </c>
      <c r="F53" s="88">
        <v>270.24009769613764</v>
      </c>
      <c r="G53" s="395">
        <v>0</v>
      </c>
      <c r="H53" s="316">
        <v>355608.74679924001</v>
      </c>
      <c r="I53" s="1324">
        <v>6129.5892305694215</v>
      </c>
      <c r="J53" s="316">
        <v>26005.19788977435</v>
      </c>
      <c r="K53" s="88">
        <v>1220.3137496756337</v>
      </c>
      <c r="L53" s="88">
        <v>8498.3580000000002</v>
      </c>
      <c r="N53" s="88"/>
      <c r="O53" s="204"/>
      <c r="P53" s="204"/>
    </row>
    <row r="54" spans="1:16" ht="15.75" customHeight="1">
      <c r="A54" s="85">
        <v>2007</v>
      </c>
      <c r="B54" s="1320">
        <v>394463.7556430464</v>
      </c>
      <c r="C54" s="88">
        <v>11091.052620951243</v>
      </c>
      <c r="D54" s="88">
        <v>376825.82659519714</v>
      </c>
      <c r="E54" s="1329">
        <v>6379.4704254112148</v>
      </c>
      <c r="F54" s="88">
        <v>167.40600148685644</v>
      </c>
      <c r="G54" s="395">
        <v>0</v>
      </c>
      <c r="H54" s="316">
        <v>348938.9638997165</v>
      </c>
      <c r="I54" s="1324">
        <v>6281.6345295712163</v>
      </c>
      <c r="J54" s="316">
        <v>28347.74317671387</v>
      </c>
      <c r="K54" s="88">
        <v>2366.6972370448484</v>
      </c>
      <c r="L54" s="88">
        <v>8528.7168000000001</v>
      </c>
      <c r="N54" s="88"/>
      <c r="O54" s="204"/>
      <c r="P54" s="204"/>
    </row>
    <row r="55" spans="1:16" ht="15.75" customHeight="1">
      <c r="A55" s="85">
        <v>2008</v>
      </c>
      <c r="B55" s="1320">
        <v>388393.54995505523</v>
      </c>
      <c r="C55" s="88">
        <v>10889.962967601365</v>
      </c>
      <c r="D55" s="88">
        <v>370895.28408618883</v>
      </c>
      <c r="E55" s="1329">
        <v>6474.0745526647588</v>
      </c>
      <c r="F55" s="88">
        <v>134.22834860020228</v>
      </c>
      <c r="G55" s="395">
        <v>0</v>
      </c>
      <c r="H55" s="316">
        <v>347643.38842600555</v>
      </c>
      <c r="I55" s="1324">
        <v>6371.9679593847541</v>
      </c>
      <c r="J55" s="316">
        <v>22828.889013211992</v>
      </c>
      <c r="K55" s="88">
        <v>3158.1905564528897</v>
      </c>
      <c r="L55" s="88">
        <v>8391.1139999999996</v>
      </c>
      <c r="N55" s="88"/>
      <c r="O55" s="204"/>
      <c r="P55" s="204"/>
    </row>
    <row r="56" spans="1:16" ht="15.75" customHeight="1">
      <c r="A56" s="85">
        <v>2009</v>
      </c>
      <c r="B56" s="1320">
        <v>384015.54915758205</v>
      </c>
      <c r="C56" s="1123">
        <v>10549.638227324042</v>
      </c>
      <c r="D56" s="1123">
        <v>366365.75645160722</v>
      </c>
      <c r="E56" s="1329">
        <v>6821.7394287861753</v>
      </c>
      <c r="F56" s="1123">
        <v>278.41504986456675</v>
      </c>
      <c r="G56" s="1081">
        <v>0</v>
      </c>
      <c r="H56" s="1098">
        <v>344352.99956132495</v>
      </c>
      <c r="I56" s="1329">
        <v>6726.5927486261717</v>
      </c>
      <c r="J56" s="1123">
        <v>20336.07048364541</v>
      </c>
      <c r="K56" s="1123">
        <v>4338.9123639855043</v>
      </c>
      <c r="L56" s="1123">
        <v>8260.9740000000002</v>
      </c>
      <c r="N56" s="88"/>
      <c r="O56" s="204"/>
      <c r="P56" s="204"/>
    </row>
    <row r="57" spans="1:16" s="797" customFormat="1" ht="15.75" customHeight="1">
      <c r="A57" s="453" t="s">
        <v>878</v>
      </c>
      <c r="B57" s="525"/>
      <c r="C57" s="525"/>
      <c r="D57" s="525"/>
      <c r="E57" s="297"/>
      <c r="F57" s="297"/>
      <c r="G57" s="297"/>
      <c r="H57" s="297"/>
      <c r="I57" s="297"/>
      <c r="J57" s="297"/>
      <c r="K57" s="297"/>
      <c r="L57" s="297"/>
      <c r="M57" s="297"/>
      <c r="N57" s="297"/>
      <c r="O57" s="297"/>
    </row>
    <row r="58" spans="1:16" s="797" customFormat="1" ht="15.75" customHeight="1"/>
    <row r="59" spans="1:16" s="797" customFormat="1" ht="15.75" customHeight="1">
      <c r="A59" s="353"/>
      <c r="B59" s="359"/>
      <c r="C59" s="328" t="s">
        <v>11</v>
      </c>
      <c r="D59" s="284"/>
      <c r="E59" s="284"/>
      <c r="F59" s="329"/>
      <c r="G59" s="279" t="s">
        <v>11</v>
      </c>
      <c r="H59" s="279"/>
      <c r="I59" s="279"/>
      <c r="J59" s="279"/>
      <c r="K59" s="279"/>
      <c r="L59" s="279"/>
      <c r="N59" s="530"/>
      <c r="O59" s="530"/>
    </row>
    <row r="60" spans="1:16" s="797" customFormat="1" ht="47.25" customHeight="1">
      <c r="A60" s="354"/>
      <c r="B60" s="274"/>
      <c r="C60" s="320" t="s">
        <v>269</v>
      </c>
      <c r="D60" s="320" t="s">
        <v>270</v>
      </c>
      <c r="E60" s="320" t="s">
        <v>39</v>
      </c>
      <c r="F60" s="320" t="s">
        <v>271</v>
      </c>
      <c r="G60" s="320" t="s">
        <v>36</v>
      </c>
      <c r="H60" s="812" t="s">
        <v>274</v>
      </c>
      <c r="I60" s="812" t="s">
        <v>317</v>
      </c>
      <c r="J60" s="812" t="s">
        <v>333</v>
      </c>
      <c r="K60" s="320" t="s">
        <v>273</v>
      </c>
      <c r="L60" s="810" t="s">
        <v>35</v>
      </c>
      <c r="N60" s="529"/>
      <c r="O60" s="529"/>
    </row>
    <row r="61" spans="1:16" s="797" customFormat="1" ht="15.75" customHeight="1">
      <c r="A61" s="355"/>
      <c r="B61" s="328" t="s">
        <v>17</v>
      </c>
      <c r="C61" s="284"/>
      <c r="D61" s="284"/>
      <c r="E61" s="284"/>
      <c r="F61" s="284"/>
      <c r="G61" s="284"/>
      <c r="H61" s="284"/>
      <c r="I61" s="284"/>
      <c r="J61" s="284"/>
      <c r="K61" s="284"/>
      <c r="L61" s="284"/>
      <c r="N61" s="323"/>
      <c r="O61" s="323"/>
    </row>
    <row r="62" spans="1:16" ht="15.75" customHeight="1">
      <c r="A62" s="85">
        <v>2010</v>
      </c>
      <c r="B62" s="1320">
        <v>387337.63180309319</v>
      </c>
      <c r="C62" s="1123">
        <v>11153.053379554809</v>
      </c>
      <c r="D62" s="1123">
        <v>369840.24149448413</v>
      </c>
      <c r="E62" s="1329">
        <v>6088.4857516689153</v>
      </c>
      <c r="F62" s="1123">
        <v>255.8511773853543</v>
      </c>
      <c r="G62" s="1081">
        <v>0</v>
      </c>
      <c r="H62" s="1098">
        <v>347645.09695491847</v>
      </c>
      <c r="I62" s="1329">
        <v>5997.6306695889143</v>
      </c>
      <c r="J62" s="1123">
        <v>21378.804031112097</v>
      </c>
      <c r="K62" s="1123">
        <v>3503.8545474736839</v>
      </c>
      <c r="L62" s="1123">
        <v>8812.2456000000002</v>
      </c>
      <c r="N62" s="88"/>
      <c r="O62" s="204"/>
      <c r="P62" s="204"/>
    </row>
    <row r="63" spans="1:16" ht="15.75" customHeight="1">
      <c r="A63" s="85">
        <v>2011</v>
      </c>
      <c r="B63" s="1320">
        <v>395319.20810014283</v>
      </c>
      <c r="C63" s="1123">
        <v>10979.134079236095</v>
      </c>
      <c r="D63" s="1123">
        <v>377910.25267553842</v>
      </c>
      <c r="E63" s="1329">
        <v>6259.6725959481701</v>
      </c>
      <c r="F63" s="1123">
        <v>170.14874942007691</v>
      </c>
      <c r="G63" s="1081">
        <v>0</v>
      </c>
      <c r="H63" s="1098">
        <v>355899.6786746427</v>
      </c>
      <c r="I63" s="1329">
        <v>6162.1362759481708</v>
      </c>
      <c r="J63" s="1123">
        <v>20757.783848762443</v>
      </c>
      <c r="K63" s="1123">
        <v>3945.0949007894737</v>
      </c>
      <c r="L63" s="1123">
        <v>8554.5144</v>
      </c>
      <c r="N63" s="88"/>
      <c r="O63" s="204"/>
      <c r="P63" s="204"/>
    </row>
    <row r="64" spans="1:16" ht="15.75" customHeight="1">
      <c r="A64" s="317">
        <v>2012</v>
      </c>
      <c r="B64" s="1320">
        <v>389211.75399800966</v>
      </c>
      <c r="C64" s="1123">
        <v>11102.063866726736</v>
      </c>
      <c r="D64" s="1123">
        <v>372535.62125881581</v>
      </c>
      <c r="E64" s="1329">
        <v>5446.4401276364733</v>
      </c>
      <c r="F64" s="1123">
        <v>127.62874483069317</v>
      </c>
      <c r="G64" s="1081">
        <v>0</v>
      </c>
      <c r="H64" s="1098">
        <v>350137.73596807645</v>
      </c>
      <c r="I64" s="1329">
        <v>5362.8052234242859</v>
      </c>
      <c r="J64" s="1123">
        <v>21032.118644813752</v>
      </c>
      <c r="K64" s="1123">
        <v>4044.5193616952602</v>
      </c>
      <c r="L64" s="1123">
        <v>8634.5748000000003</v>
      </c>
      <c r="N64" s="763"/>
      <c r="O64" s="204"/>
      <c r="P64" s="204"/>
    </row>
    <row r="65" spans="1:27" ht="15.75" customHeight="1">
      <c r="A65" s="743">
        <v>2013</v>
      </c>
      <c r="B65" s="1320">
        <v>394281.89027550316</v>
      </c>
      <c r="C65" s="1123">
        <v>11082.978428247992</v>
      </c>
      <c r="D65" s="1123">
        <v>378525.71098856698</v>
      </c>
      <c r="E65" s="1329">
        <v>4545.4736500320723</v>
      </c>
      <c r="F65" s="1123">
        <v>127.72720865614237</v>
      </c>
      <c r="G65" s="1081">
        <v>0</v>
      </c>
      <c r="H65" s="1098">
        <v>357875.06681649975</v>
      </c>
      <c r="I65" s="1329">
        <v>4472.8009706220619</v>
      </c>
      <c r="J65" s="1123">
        <v>19445.771017689865</v>
      </c>
      <c r="K65" s="1123">
        <v>3789.514270691524</v>
      </c>
      <c r="L65" s="1123">
        <v>8698.7372000000014</v>
      </c>
      <c r="N65" s="88"/>
      <c r="O65" s="204"/>
      <c r="P65" s="204"/>
    </row>
    <row r="66" spans="1:27" ht="15.75" customHeight="1">
      <c r="A66" s="743">
        <v>2014</v>
      </c>
      <c r="B66" s="1320">
        <v>400070.256543417</v>
      </c>
      <c r="C66" s="1123">
        <v>11004.489588609898</v>
      </c>
      <c r="D66" s="1123">
        <v>384114.32052959269</v>
      </c>
      <c r="E66" s="1329">
        <v>4823.6617817256702</v>
      </c>
      <c r="F66" s="1123">
        <v>127.78464348863881</v>
      </c>
      <c r="G66" s="1081">
        <v>0</v>
      </c>
      <c r="H66" s="1098">
        <v>363937.02678489219</v>
      </c>
      <c r="I66" s="1329">
        <v>4754.3609987547752</v>
      </c>
      <c r="J66" s="1123">
        <v>19085.601497122298</v>
      </c>
      <c r="K66" s="1123">
        <v>3801.8756626476811</v>
      </c>
      <c r="L66" s="1123">
        <v>8491.3916000000008</v>
      </c>
      <c r="N66" s="763"/>
      <c r="O66" s="204"/>
      <c r="P66" s="204"/>
      <c r="Q66"/>
      <c r="R66"/>
      <c r="S66"/>
      <c r="T66"/>
      <c r="U66"/>
      <c r="V66"/>
      <c r="W66"/>
      <c r="X66"/>
      <c r="Y66"/>
      <c r="Z66"/>
      <c r="AA66"/>
    </row>
    <row r="67" spans="1:27" ht="15.75" customHeight="1">
      <c r="A67" s="799">
        <v>2015</v>
      </c>
      <c r="B67" s="1320">
        <v>400926.12680852023</v>
      </c>
      <c r="C67" s="1123">
        <v>10685.256099272819</v>
      </c>
      <c r="D67" s="1123">
        <v>383788.36724110832</v>
      </c>
      <c r="E67" s="1329">
        <v>6325.4007812896234</v>
      </c>
      <c r="F67" s="1123">
        <v>127.10268684948285</v>
      </c>
      <c r="G67" s="1081">
        <v>0</v>
      </c>
      <c r="H67" s="1098">
        <v>364825.59004457144</v>
      </c>
      <c r="I67" s="1329">
        <v>6244.125590690448</v>
      </c>
      <c r="J67" s="1123">
        <v>18403.614308506782</v>
      </c>
      <c r="K67" s="1123">
        <v>3351.9620647515053</v>
      </c>
      <c r="L67" s="1123">
        <v>8100.8348000000005</v>
      </c>
      <c r="O67" s="204"/>
      <c r="P67" s="204"/>
    </row>
    <row r="68" spans="1:27" ht="15.75" customHeight="1">
      <c r="A68" s="832">
        <v>2016</v>
      </c>
      <c r="B68" s="1320">
        <v>407551.12921146728</v>
      </c>
      <c r="C68" s="1123">
        <v>10979.513574926934</v>
      </c>
      <c r="D68" s="1123">
        <v>390426.34118383494</v>
      </c>
      <c r="E68" s="1329">
        <v>6018.274733959086</v>
      </c>
      <c r="F68" s="1123">
        <v>126.99971874634663</v>
      </c>
      <c r="G68" s="1081">
        <v>0</v>
      </c>
      <c r="H68" s="1098">
        <v>371697.85698414053</v>
      </c>
      <c r="I68" s="1329">
        <v>5957.0594301083474</v>
      </c>
      <c r="J68" s="1123">
        <v>18403.43141249453</v>
      </c>
      <c r="K68" s="1123">
        <v>2976.6621847238839</v>
      </c>
      <c r="L68" s="1123">
        <v>8516.119200000001</v>
      </c>
      <c r="O68" s="204"/>
      <c r="P68" s="204"/>
    </row>
    <row r="69" spans="1:27" ht="15.75" customHeight="1">
      <c r="A69" s="917">
        <v>2017</v>
      </c>
      <c r="B69" s="1320">
        <v>412663.85505902529</v>
      </c>
      <c r="C69" s="1123">
        <v>10675.923048643033</v>
      </c>
      <c r="D69" s="1123">
        <v>396591.24484002835</v>
      </c>
      <c r="E69" s="1329">
        <v>5269.6961155026074</v>
      </c>
      <c r="F69" s="1123">
        <v>126.99105485129675</v>
      </c>
      <c r="G69" s="1081">
        <v>0</v>
      </c>
      <c r="H69" s="1098">
        <v>377952.66413459112</v>
      </c>
      <c r="I69" s="1329">
        <v>5202.1826706737629</v>
      </c>
      <c r="J69" s="1123">
        <v>18781.349212733992</v>
      </c>
      <c r="K69" s="1123">
        <v>2519.0874410264278</v>
      </c>
      <c r="L69" s="1123">
        <v>8208.5716000000011</v>
      </c>
      <c r="O69" s="204"/>
      <c r="P69" s="204"/>
    </row>
    <row r="70" spans="1:27" ht="15.75" customHeight="1">
      <c r="A70" s="946">
        <v>2018</v>
      </c>
      <c r="B70" s="1129">
        <v>402062.93119346729</v>
      </c>
      <c r="C70" s="1123">
        <v>10782.420398248476</v>
      </c>
      <c r="D70" s="1123">
        <v>385466.68827461667</v>
      </c>
      <c r="E70" s="1123">
        <v>5657.8223273894109</v>
      </c>
      <c r="F70" s="1123">
        <v>156.00019321263434</v>
      </c>
      <c r="G70" s="1123">
        <v>0</v>
      </c>
      <c r="H70" s="1123">
        <v>365866.13740109431</v>
      </c>
      <c r="I70" s="1123">
        <v>5608.5087496862398</v>
      </c>
      <c r="J70" s="1123">
        <v>19470.875424457765</v>
      </c>
      <c r="K70" s="1123">
        <v>2664.4740182289688</v>
      </c>
      <c r="L70" s="1123">
        <v>8452.9356000000007</v>
      </c>
      <c r="O70" s="204"/>
      <c r="P70" s="204"/>
      <c r="Q70" s="1135"/>
    </row>
    <row r="71" spans="1:27" ht="15.75" customHeight="1">
      <c r="A71" s="1099">
        <v>2019</v>
      </c>
      <c r="B71" s="1210">
        <v>406055.61876051064</v>
      </c>
      <c r="C71" s="1210">
        <v>10498.466370673268</v>
      </c>
      <c r="D71" s="1210">
        <v>388760.06008498225</v>
      </c>
      <c r="E71" s="1210">
        <v>6608.5443407214652</v>
      </c>
      <c r="F71" s="1210">
        <v>188.54796413366338</v>
      </c>
      <c r="G71" s="1210">
        <v>0</v>
      </c>
      <c r="H71" s="1210">
        <v>370136.889333</v>
      </c>
      <c r="I71" s="1210">
        <v>6151.3389533214649</v>
      </c>
      <c r="J71" s="1210">
        <v>19029.13667563293</v>
      </c>
      <c r="K71" s="1210">
        <v>2539.7901985562798</v>
      </c>
      <c r="L71" s="1210">
        <v>8198.463600000001</v>
      </c>
      <c r="O71" s="204"/>
      <c r="P71" s="204"/>
    </row>
  </sheetData>
  <conditionalFormatting sqref="AB66:GR66 M67:GR68 M66:P66 M62:GR65 A1:GR29 A70:GR1007 A32:GR36 B30:GR31 A37:A56 C37:D56 F37:H56 J37:GR56 A62:A69 C62:D69 F62:H69 J69:GR69 J62:L68">
    <cfRule type="cellIs" dxfId="390" priority="9" stopIfTrue="1" operator="equal">
      <formula>0</formula>
    </cfRule>
  </conditionalFormatting>
  <conditionalFormatting sqref="A57:GR61">
    <cfRule type="cellIs" dxfId="389" priority="8" stopIfTrue="1" operator="equal">
      <formula>0</formula>
    </cfRule>
  </conditionalFormatting>
  <conditionalFormatting sqref="A30">
    <cfRule type="cellIs" dxfId="388" priority="7" stopIfTrue="1" operator="equal">
      <formula>0</formula>
    </cfRule>
  </conditionalFormatting>
  <conditionalFormatting sqref="B37:B56">
    <cfRule type="cellIs" dxfId="387" priority="6" stopIfTrue="1" operator="equal">
      <formula>0</formula>
    </cfRule>
  </conditionalFormatting>
  <conditionalFormatting sqref="E37:E56">
    <cfRule type="cellIs" dxfId="386" priority="5" stopIfTrue="1" operator="equal">
      <formula>0</formula>
    </cfRule>
  </conditionalFormatting>
  <conditionalFormatting sqref="I37:I56">
    <cfRule type="cellIs" dxfId="385" priority="4" stopIfTrue="1" operator="equal">
      <formula>0</formula>
    </cfRule>
  </conditionalFormatting>
  <conditionalFormatting sqref="B62:B69">
    <cfRule type="cellIs" dxfId="384" priority="3" stopIfTrue="1" operator="equal">
      <formula>0</formula>
    </cfRule>
  </conditionalFormatting>
  <conditionalFormatting sqref="E62:E69">
    <cfRule type="cellIs" dxfId="383" priority="2" stopIfTrue="1" operator="equal">
      <formula>0</formula>
    </cfRule>
  </conditionalFormatting>
  <conditionalFormatting sqref="I62:I69">
    <cfRule type="cellIs" dxfId="38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2" manualBreakCount="2">
    <brk id="31" max="12" man="1"/>
    <brk id="56"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EDF082"/>
  </sheetPr>
  <dimension ref="A1:L50"/>
  <sheetViews>
    <sheetView view="pageBreakPreview" zoomScaleNormal="100" zoomScaleSheetLayoutView="100" workbookViewId="0"/>
  </sheetViews>
  <sheetFormatPr baseColWidth="10" defaultColWidth="11.42578125" defaultRowHeight="15.75" customHeight="1"/>
  <cols>
    <col min="1" max="1" width="48.5703125" style="83" customWidth="1"/>
    <col min="2" max="2" width="7.140625" style="83" customWidth="1"/>
    <col min="3" max="8" width="11.85546875" style="83" customWidth="1"/>
    <col min="9" max="9" width="1.7109375" style="83" customWidth="1"/>
    <col min="10" max="16384" width="11.42578125" style="83"/>
  </cols>
  <sheetData>
    <row r="1" spans="1:11" ht="15.75" customHeight="1">
      <c r="A1" s="897" t="s">
        <v>879</v>
      </c>
      <c r="B1" s="365"/>
      <c r="C1" s="365"/>
      <c r="D1" s="365"/>
      <c r="E1" s="365"/>
      <c r="F1" s="365"/>
      <c r="G1" s="365"/>
      <c r="H1" s="365"/>
    </row>
    <row r="2" spans="1:11" ht="15.75" customHeight="1">
      <c r="A2" s="531"/>
      <c r="B2" s="531"/>
      <c r="C2" s="531"/>
      <c r="D2" s="531"/>
      <c r="E2" s="531"/>
      <c r="F2" s="531"/>
      <c r="G2" s="531"/>
      <c r="H2" s="531"/>
      <c r="I2" s="86"/>
    </row>
    <row r="3" spans="1:11" ht="15.75" customHeight="1">
      <c r="A3" s="1607"/>
      <c r="B3" s="582"/>
      <c r="C3" s="1605" t="s">
        <v>49</v>
      </c>
      <c r="D3" s="1606"/>
      <c r="E3" s="1606"/>
      <c r="F3" s="1606"/>
      <c r="G3" s="1606"/>
      <c r="H3" s="1606"/>
      <c r="I3" s="86"/>
    </row>
    <row r="4" spans="1:11" ht="50.25" customHeight="1">
      <c r="A4" s="1608"/>
      <c r="B4" s="583"/>
      <c r="C4" s="12" t="s">
        <v>4</v>
      </c>
      <c r="D4" s="12" t="s">
        <v>3</v>
      </c>
      <c r="E4" s="12" t="s">
        <v>554</v>
      </c>
      <c r="F4" s="11" t="s">
        <v>2</v>
      </c>
      <c r="G4" s="12" t="s">
        <v>600</v>
      </c>
      <c r="H4" s="10" t="s">
        <v>334</v>
      </c>
      <c r="I4" s="86"/>
    </row>
    <row r="5" spans="1:11" ht="15.75" customHeight="1">
      <c r="A5" s="1609"/>
      <c r="B5" s="584"/>
      <c r="C5" s="1605" t="s">
        <v>551</v>
      </c>
      <c r="D5" s="1606"/>
      <c r="E5" s="1606"/>
      <c r="F5" s="1606"/>
      <c r="G5" s="1606"/>
      <c r="H5" s="1606"/>
      <c r="I5" s="86"/>
    </row>
    <row r="6" spans="1:11" ht="15.75" customHeight="1">
      <c r="A6" s="57" t="s">
        <v>556</v>
      </c>
      <c r="B6" s="360">
        <v>8</v>
      </c>
      <c r="C6" s="1097" t="s">
        <v>32</v>
      </c>
      <c r="D6" s="831">
        <v>0</v>
      </c>
      <c r="E6" s="831">
        <v>49.295448186009196</v>
      </c>
      <c r="F6" s="831">
        <v>470.33340014284431</v>
      </c>
      <c r="G6" s="1097" t="s">
        <v>32</v>
      </c>
      <c r="H6" s="831">
        <v>1911.5343835477008</v>
      </c>
      <c r="I6" s="86"/>
    </row>
    <row r="7" spans="1:11" ht="15.75" customHeight="1">
      <c r="A7" s="57" t="s">
        <v>557</v>
      </c>
      <c r="B7" s="360">
        <v>9</v>
      </c>
      <c r="C7" s="1097" t="s">
        <v>32</v>
      </c>
      <c r="D7" s="831">
        <v>0</v>
      </c>
      <c r="E7" s="831">
        <v>8.0271686322825779</v>
      </c>
      <c r="F7" s="831">
        <v>2338.332906625586</v>
      </c>
      <c r="G7" s="1097" t="s">
        <v>32</v>
      </c>
      <c r="H7" s="831">
        <v>4375.6330241824126</v>
      </c>
      <c r="I7" s="86"/>
      <c r="K7" s="762"/>
    </row>
    <row r="8" spans="1:11" ht="15.75" customHeight="1">
      <c r="A8" s="57" t="s">
        <v>48</v>
      </c>
      <c r="B8" s="360">
        <v>10</v>
      </c>
      <c r="C8" s="831">
        <v>108.37187826151178</v>
      </c>
      <c r="D8" s="831">
        <v>0</v>
      </c>
      <c r="E8" s="831">
        <v>153.99108941520751</v>
      </c>
      <c r="F8" s="831">
        <v>1113.9319682707333</v>
      </c>
      <c r="G8" s="831">
        <v>48.222055500000003</v>
      </c>
      <c r="H8" s="831">
        <v>1424.5169914474525</v>
      </c>
      <c r="I8" s="86"/>
      <c r="K8" s="762"/>
    </row>
    <row r="9" spans="1:11" ht="15.75" customHeight="1">
      <c r="A9" s="57" t="s">
        <v>47</v>
      </c>
      <c r="B9" s="360">
        <v>14</v>
      </c>
      <c r="C9" s="831">
        <v>0</v>
      </c>
      <c r="D9" s="831">
        <v>0</v>
      </c>
      <c r="E9" s="831">
        <v>21.350356779443196</v>
      </c>
      <c r="F9" s="831">
        <v>423.84489364716882</v>
      </c>
      <c r="G9" s="831">
        <v>70.708768050000003</v>
      </c>
      <c r="H9" s="831">
        <v>515.90401847661201</v>
      </c>
      <c r="I9" s="86"/>
      <c r="K9" s="762"/>
    </row>
    <row r="10" spans="1:11" ht="15.75" customHeight="1">
      <c r="A10" s="57" t="s">
        <v>43</v>
      </c>
      <c r="B10" s="360">
        <v>16</v>
      </c>
      <c r="C10" s="831">
        <v>0</v>
      </c>
      <c r="D10" s="831">
        <v>0</v>
      </c>
      <c r="E10" s="831">
        <v>5.5956140807119779</v>
      </c>
      <c r="F10" s="831">
        <v>441.53927224134497</v>
      </c>
      <c r="G10" s="831">
        <v>6.5879999999999997E-4</v>
      </c>
      <c r="H10" s="831">
        <v>447.13554512205695</v>
      </c>
      <c r="I10" s="86"/>
      <c r="K10" s="762"/>
    </row>
    <row r="11" spans="1:11" ht="15.75" customHeight="1">
      <c r="A11" s="57" t="s">
        <v>46</v>
      </c>
      <c r="B11" s="360">
        <v>17</v>
      </c>
      <c r="C11" s="845">
        <v>2521.2495745049032</v>
      </c>
      <c r="D11" s="846">
        <v>0</v>
      </c>
      <c r="E11" s="846">
        <v>238.25967709365449</v>
      </c>
      <c r="F11" s="846">
        <v>4787.982440927678</v>
      </c>
      <c r="G11" s="846">
        <v>1127.2322702500001</v>
      </c>
      <c r="H11" s="846">
        <v>8674.7239627762356</v>
      </c>
      <c r="I11" s="86"/>
      <c r="K11" s="762"/>
    </row>
    <row r="12" spans="1:11" ht="15.75" customHeight="1">
      <c r="A12" s="57" t="s">
        <v>45</v>
      </c>
      <c r="B12" s="360">
        <v>29</v>
      </c>
      <c r="C12" s="831">
        <v>0</v>
      </c>
      <c r="D12" s="831">
        <v>0</v>
      </c>
      <c r="E12" s="831">
        <v>0</v>
      </c>
      <c r="F12" s="1097" t="s">
        <v>32</v>
      </c>
      <c r="G12" s="1097" t="s">
        <v>32</v>
      </c>
      <c r="H12" s="831">
        <v>1.8245931218213374</v>
      </c>
      <c r="I12" s="86"/>
      <c r="K12" s="762"/>
    </row>
    <row r="13" spans="1:11" ht="15.75" customHeight="1">
      <c r="A13" s="57" t="s">
        <v>44</v>
      </c>
      <c r="B13" s="360">
        <v>30</v>
      </c>
      <c r="C13" s="831">
        <v>0</v>
      </c>
      <c r="D13" s="831">
        <v>0</v>
      </c>
      <c r="E13" s="831">
        <v>2144.5346057824963</v>
      </c>
      <c r="F13" s="1324">
        <v>653.27062259544323</v>
      </c>
      <c r="G13" s="1324">
        <v>0</v>
      </c>
      <c r="H13" s="831">
        <v>2797.8052283779398</v>
      </c>
      <c r="I13" s="86"/>
      <c r="K13" s="762"/>
    </row>
    <row r="14" spans="1:11" ht="15.75" customHeight="1">
      <c r="A14" s="57" t="s">
        <v>43</v>
      </c>
      <c r="B14" s="360">
        <v>31</v>
      </c>
      <c r="C14" s="831">
        <v>0</v>
      </c>
      <c r="D14" s="831">
        <v>0</v>
      </c>
      <c r="E14" s="831">
        <v>0</v>
      </c>
      <c r="F14" s="1097" t="s">
        <v>32</v>
      </c>
      <c r="G14" s="1097" t="s">
        <v>32</v>
      </c>
      <c r="H14" s="831">
        <v>215.14595428642983</v>
      </c>
      <c r="I14" s="86"/>
      <c r="K14" s="762"/>
    </row>
    <row r="15" spans="1:11" ht="15.75" customHeight="1">
      <c r="A15" s="57" t="s">
        <v>211</v>
      </c>
      <c r="B15" s="360">
        <v>32</v>
      </c>
      <c r="C15" s="845">
        <v>0</v>
      </c>
      <c r="D15" s="846">
        <v>0</v>
      </c>
      <c r="E15" s="846">
        <v>2144.5346057824963</v>
      </c>
      <c r="F15" s="1529" t="s">
        <v>32</v>
      </c>
      <c r="G15" s="1529" t="s">
        <v>32</v>
      </c>
      <c r="H15" s="846">
        <v>3014.7757757861909</v>
      </c>
      <c r="I15" s="86"/>
      <c r="K15" s="762"/>
    </row>
    <row r="16" spans="1:11" ht="15.75" customHeight="1">
      <c r="A16" s="57" t="s">
        <v>42</v>
      </c>
      <c r="B16" s="360">
        <v>33</v>
      </c>
      <c r="C16" s="831">
        <v>0</v>
      </c>
      <c r="D16" s="831">
        <v>0</v>
      </c>
      <c r="E16" s="831">
        <v>0</v>
      </c>
      <c r="F16" s="1097" t="s">
        <v>32</v>
      </c>
      <c r="G16" s="1097" t="s">
        <v>32</v>
      </c>
      <c r="H16" s="831">
        <v>1.9457900399350434</v>
      </c>
      <c r="I16" s="86"/>
      <c r="K16" s="762"/>
    </row>
    <row r="17" spans="1:12" ht="15.75" customHeight="1">
      <c r="A17" s="57" t="s">
        <v>555</v>
      </c>
      <c r="B17" s="360">
        <v>37</v>
      </c>
      <c r="C17" s="845">
        <v>688.91677658291087</v>
      </c>
      <c r="D17" s="846">
        <v>798.99684820164032</v>
      </c>
      <c r="E17" s="846">
        <v>42117.512995476645</v>
      </c>
      <c r="F17" s="846">
        <v>17390.889990776512</v>
      </c>
      <c r="G17" s="846">
        <v>889.41452159999994</v>
      </c>
      <c r="H17" s="846">
        <v>61885.731132637709</v>
      </c>
      <c r="I17" s="86"/>
      <c r="K17" s="762"/>
      <c r="L17" s="757"/>
    </row>
    <row r="18" spans="1:12" ht="15.75" customHeight="1">
      <c r="A18" s="57" t="s">
        <v>325</v>
      </c>
      <c r="B18" s="360">
        <v>50</v>
      </c>
      <c r="C18" s="831">
        <v>688.91677658291087</v>
      </c>
      <c r="D18" s="831">
        <v>654.15328639487257</v>
      </c>
      <c r="E18" s="831">
        <v>864.31934188275636</v>
      </c>
      <c r="F18" s="831">
        <v>7311.3546154180858</v>
      </c>
      <c r="G18" s="831">
        <v>889.41452159999994</v>
      </c>
      <c r="H18" s="831">
        <v>10408.158541878625</v>
      </c>
      <c r="I18" s="86"/>
      <c r="K18" s="762"/>
      <c r="L18" s="757"/>
    </row>
    <row r="19" spans="1:12" ht="15.75" customHeight="1">
      <c r="A19" s="57" t="s">
        <v>182</v>
      </c>
      <c r="B19" s="360">
        <v>55</v>
      </c>
      <c r="C19" s="831">
        <v>0</v>
      </c>
      <c r="D19" s="831">
        <v>0</v>
      </c>
      <c r="E19" s="831">
        <v>27839.995486665015</v>
      </c>
      <c r="F19" s="831">
        <v>48.615186919134942</v>
      </c>
      <c r="G19" s="831">
        <v>0</v>
      </c>
      <c r="H19" s="831">
        <v>27888.610673584149</v>
      </c>
      <c r="I19" s="86"/>
      <c r="K19" s="762"/>
      <c r="L19" s="757"/>
    </row>
    <row r="20" spans="1:12" ht="15.75" customHeight="1">
      <c r="A20" s="57" t="s">
        <v>326</v>
      </c>
      <c r="B20" s="360">
        <v>56</v>
      </c>
      <c r="C20" s="831">
        <v>0</v>
      </c>
      <c r="D20" s="831">
        <v>144.84356180676772</v>
      </c>
      <c r="E20" s="831">
        <v>13413.198166928867</v>
      </c>
      <c r="F20" s="831">
        <v>10030.920188439291</v>
      </c>
      <c r="G20" s="831">
        <v>0</v>
      </c>
      <c r="H20" s="831">
        <v>23588.961917174925</v>
      </c>
      <c r="I20" s="86"/>
      <c r="K20" s="762"/>
      <c r="L20" s="757"/>
    </row>
    <row r="21" spans="1:12" ht="15.75" customHeight="1">
      <c r="A21" s="104" t="s">
        <v>0</v>
      </c>
      <c r="B21" s="610"/>
      <c r="C21" s="766">
        <v>3210.1663510878143</v>
      </c>
      <c r="D21" s="766">
        <v>798.99684820164032</v>
      </c>
      <c r="E21" s="766">
        <v>44500.307278352797</v>
      </c>
      <c r="F21" s="766">
        <v>23051.059391747818</v>
      </c>
      <c r="G21" s="766">
        <v>2016.64679185</v>
      </c>
      <c r="H21" s="766">
        <v>73577.176661240068</v>
      </c>
      <c r="I21" s="86"/>
      <c r="K21" s="762"/>
      <c r="L21" s="757"/>
    </row>
    <row r="22" spans="1:12" ht="15.75" customHeight="1">
      <c r="A22" s="99" t="s">
        <v>168</v>
      </c>
      <c r="B22" s="361"/>
      <c r="C22" s="362"/>
      <c r="D22" s="362"/>
      <c r="E22" s="362"/>
      <c r="F22" s="362"/>
      <c r="G22" s="362"/>
      <c r="H22" s="362"/>
      <c r="I22" s="86"/>
    </row>
    <row r="23" spans="1:12" ht="15.75" customHeight="1">
      <c r="A23" s="106" t="s">
        <v>553</v>
      </c>
      <c r="B23" s="396"/>
      <c r="C23" s="396"/>
      <c r="D23" s="454"/>
      <c r="E23" s="363"/>
      <c r="F23" s="363"/>
      <c r="G23" s="363"/>
      <c r="H23" s="363"/>
      <c r="I23" s="86"/>
    </row>
    <row r="24" spans="1:12" ht="15.75" customHeight="1">
      <c r="A24" s="106" t="s">
        <v>658</v>
      </c>
      <c r="B24" s="396"/>
      <c r="C24" s="396"/>
      <c r="D24" s="454"/>
      <c r="E24" s="364"/>
      <c r="F24" s="364"/>
      <c r="G24" s="364"/>
      <c r="H24" s="364"/>
      <c r="I24" s="86"/>
    </row>
    <row r="25" spans="1:12" ht="15.75" customHeight="1">
      <c r="A25" s="106" t="s">
        <v>487</v>
      </c>
      <c r="B25" s="396"/>
      <c r="C25" s="396"/>
      <c r="D25" s="454"/>
      <c r="E25" s="364"/>
      <c r="F25" s="364"/>
      <c r="G25" s="364"/>
      <c r="H25" s="364"/>
      <c r="I25" s="86"/>
    </row>
    <row r="26" spans="1:12" ht="15.75" customHeight="1">
      <c r="A26" s="983" t="s">
        <v>912</v>
      </c>
      <c r="B26" s="396"/>
      <c r="C26" s="396"/>
      <c r="D26" s="365"/>
      <c r="I26" s="86"/>
    </row>
    <row r="27" spans="1:12" ht="15.75" customHeight="1">
      <c r="B27" s="396"/>
      <c r="C27" s="396"/>
      <c r="D27" s="365"/>
      <c r="I27" s="86"/>
    </row>
    <row r="30" spans="1:12" ht="15.75" customHeight="1">
      <c r="D30" s="611"/>
    </row>
    <row r="32" spans="1:12" ht="15.75" customHeight="1">
      <c r="C32" s="492"/>
      <c r="D32" s="492"/>
      <c r="E32" s="492"/>
      <c r="F32" s="492"/>
      <c r="G32" s="492"/>
      <c r="H32" s="492"/>
    </row>
    <row r="33" spans="3:10" ht="15.75" customHeight="1">
      <c r="C33" s="492"/>
      <c r="D33" s="492"/>
      <c r="E33" s="492"/>
      <c r="F33" s="492"/>
      <c r="G33" s="492"/>
      <c r="H33" s="492"/>
    </row>
    <row r="34" spans="3:10" ht="15.75" customHeight="1">
      <c r="C34" s="492"/>
      <c r="D34" s="492"/>
      <c r="E34" s="492"/>
      <c r="F34" s="492"/>
      <c r="G34" s="492"/>
      <c r="H34" s="492"/>
      <c r="J34" s="611"/>
    </row>
    <row r="35" spans="3:10" ht="15.75" customHeight="1">
      <c r="C35" s="1068"/>
      <c r="D35" s="1068"/>
      <c r="E35" s="1068"/>
      <c r="F35" s="1068"/>
      <c r="G35" s="1068"/>
      <c r="H35" s="1068"/>
    </row>
    <row r="36" spans="3:10" ht="15.75" customHeight="1">
      <c r="H36" s="492"/>
    </row>
    <row r="37" spans="3:10" ht="15.75" customHeight="1">
      <c r="H37" s="492"/>
    </row>
    <row r="38" spans="3:10" ht="15.75" customHeight="1">
      <c r="H38" s="492"/>
    </row>
    <row r="39" spans="3:10" ht="15.75" customHeight="1">
      <c r="H39" s="492"/>
    </row>
    <row r="40" spans="3:10" ht="15.75" customHeight="1">
      <c r="H40" s="492"/>
    </row>
    <row r="41" spans="3:10" ht="15.75" customHeight="1">
      <c r="H41" s="492"/>
    </row>
    <row r="42" spans="3:10" ht="15.75" customHeight="1">
      <c r="H42" s="492"/>
    </row>
    <row r="43" spans="3:10" ht="15.75" customHeight="1">
      <c r="H43" s="492"/>
    </row>
    <row r="44" spans="3:10" ht="15.75" customHeight="1">
      <c r="H44" s="492"/>
    </row>
    <row r="45" spans="3:10" ht="15.75" customHeight="1">
      <c r="H45" s="492"/>
    </row>
    <row r="46" spans="3:10" ht="15.75" customHeight="1">
      <c r="H46" s="492"/>
    </row>
    <row r="47" spans="3:10" ht="15.75" customHeight="1">
      <c r="H47" s="492"/>
    </row>
    <row r="48" spans="3:10" ht="15.75" customHeight="1">
      <c r="H48" s="492"/>
    </row>
    <row r="49" spans="8:8" ht="15.75" customHeight="1">
      <c r="H49" s="492"/>
    </row>
    <row r="50" spans="8:8" ht="15.75" customHeight="1">
      <c r="H50" s="492"/>
    </row>
  </sheetData>
  <mergeCells count="3">
    <mergeCell ref="C3:H3"/>
    <mergeCell ref="A3:A5"/>
    <mergeCell ref="C5:H5"/>
  </mergeCells>
  <conditionalFormatting sqref="B25:GR27 A25:A26 A1:GR5 A28:GR1000 A8:GR11 A6:B7 H6:GR7 D6:F7 A13:GR13 A12:E12 H12:GR12 A17:GR24 A14:E16 H14:GR16">
    <cfRule type="cellIs" dxfId="381" priority="13" stopIfTrue="1" operator="equal">
      <formula>0</formula>
    </cfRule>
  </conditionalFormatting>
  <conditionalFormatting sqref="C6">
    <cfRule type="cellIs" dxfId="380" priority="12" stopIfTrue="1" operator="equal">
      <formula>0</formula>
    </cfRule>
  </conditionalFormatting>
  <conditionalFormatting sqref="G6">
    <cfRule type="cellIs" dxfId="379" priority="11" stopIfTrue="1" operator="equal">
      <formula>0</formula>
    </cfRule>
  </conditionalFormatting>
  <conditionalFormatting sqref="G7">
    <cfRule type="cellIs" dxfId="378" priority="10" stopIfTrue="1" operator="equal">
      <formula>0</formula>
    </cfRule>
  </conditionalFormatting>
  <conditionalFormatting sqref="C7">
    <cfRule type="cellIs" dxfId="377" priority="9" stopIfTrue="1" operator="equal">
      <formula>0</formula>
    </cfRule>
  </conditionalFormatting>
  <conditionalFormatting sqref="F12">
    <cfRule type="cellIs" dxfId="376" priority="8" stopIfTrue="1" operator="equal">
      <formula>0</formula>
    </cfRule>
  </conditionalFormatting>
  <conditionalFormatting sqref="G12">
    <cfRule type="cellIs" dxfId="375" priority="7" stopIfTrue="1" operator="equal">
      <formula>0</formula>
    </cfRule>
  </conditionalFormatting>
  <conditionalFormatting sqref="G14">
    <cfRule type="cellIs" dxfId="374" priority="6" stopIfTrue="1" operator="equal">
      <formula>0</formula>
    </cfRule>
  </conditionalFormatting>
  <conditionalFormatting sqref="F14">
    <cfRule type="cellIs" dxfId="373" priority="5" stopIfTrue="1" operator="equal">
      <formula>0</formula>
    </cfRule>
  </conditionalFormatting>
  <conditionalFormatting sqref="F15">
    <cfRule type="cellIs" dxfId="372" priority="4" stopIfTrue="1" operator="equal">
      <formula>0</formula>
    </cfRule>
  </conditionalFormatting>
  <conditionalFormatting sqref="F16">
    <cfRule type="cellIs" dxfId="371" priority="3" stopIfTrue="1" operator="equal">
      <formula>0</formula>
    </cfRule>
  </conditionalFormatting>
  <conditionalFormatting sqref="G16">
    <cfRule type="cellIs" dxfId="370" priority="2" stopIfTrue="1" operator="equal">
      <formula>0</formula>
    </cfRule>
  </conditionalFormatting>
  <conditionalFormatting sqref="G15">
    <cfRule type="cellIs" dxfId="369"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EDF082"/>
  </sheetPr>
  <dimension ref="A1:BF71"/>
  <sheetViews>
    <sheetView view="pageBreakPreview" zoomScaleNormal="100" zoomScaleSheetLayoutView="100" workbookViewId="0"/>
  </sheetViews>
  <sheetFormatPr baseColWidth="10" defaultColWidth="11.42578125" defaultRowHeight="12.75"/>
  <cols>
    <col min="1" max="1" width="7.140625" style="868" customWidth="1"/>
    <col min="2" max="2" width="12" style="868" customWidth="1"/>
    <col min="3" max="3" width="10.28515625" style="868" customWidth="1"/>
    <col min="4" max="4" width="12" style="868" customWidth="1"/>
    <col min="5" max="5" width="13.7109375" style="868" bestFit="1" customWidth="1"/>
    <col min="6" max="7" width="12" style="868" customWidth="1"/>
    <col min="8" max="8" width="10.28515625" style="868" customWidth="1"/>
    <col min="9" max="9" width="11.5703125" style="868" customWidth="1"/>
    <col min="10" max="10" width="13.7109375" style="868" bestFit="1" customWidth="1"/>
    <col min="11" max="11" width="12" style="868" customWidth="1"/>
    <col min="12" max="12" width="1.42578125" style="868" customWidth="1"/>
    <col min="13" max="16384" width="11.42578125" style="868"/>
  </cols>
  <sheetData>
    <row r="1" spans="1:58" ht="15.75" customHeight="1">
      <c r="A1" s="867" t="s">
        <v>659</v>
      </c>
    </row>
    <row r="3" spans="1:58" s="870" customFormat="1" ht="15.75" customHeight="1">
      <c r="A3" s="886"/>
      <c r="B3" s="887" t="s">
        <v>660</v>
      </c>
      <c r="C3" s="888"/>
      <c r="D3" s="889"/>
      <c r="E3" s="888"/>
      <c r="F3" s="888"/>
      <c r="G3" s="887" t="s">
        <v>661</v>
      </c>
      <c r="H3" s="888"/>
      <c r="I3" s="889"/>
      <c r="J3" s="888"/>
      <c r="K3" s="888"/>
      <c r="L3" s="869"/>
      <c r="M3" s="869"/>
    </row>
    <row r="4" spans="1:58" s="870" customFormat="1" ht="41.25">
      <c r="A4" s="890" t="s">
        <v>615</v>
      </c>
      <c r="B4" s="898" t="s">
        <v>640</v>
      </c>
      <c r="C4" s="891" t="s">
        <v>9</v>
      </c>
      <c r="D4" s="891" t="s">
        <v>662</v>
      </c>
      <c r="E4" s="891" t="s">
        <v>639</v>
      </c>
      <c r="F4" s="899" t="s">
        <v>641</v>
      </c>
      <c r="G4" s="898" t="s">
        <v>640</v>
      </c>
      <c r="H4" s="891" t="s">
        <v>9</v>
      </c>
      <c r="I4" s="891" t="s">
        <v>662</v>
      </c>
      <c r="J4" s="891" t="s">
        <v>639</v>
      </c>
      <c r="K4" s="898" t="s">
        <v>641</v>
      </c>
      <c r="L4" s="869"/>
      <c r="M4" s="869"/>
    </row>
    <row r="5" spans="1:58" s="870" customFormat="1" ht="15.75" customHeight="1">
      <c r="A5" s="892"/>
      <c r="B5" s="893" t="s">
        <v>561</v>
      </c>
      <c r="C5" s="893" t="s">
        <v>260</v>
      </c>
      <c r="D5" s="894" t="s">
        <v>634</v>
      </c>
      <c r="E5" s="893" t="s">
        <v>635</v>
      </c>
      <c r="F5" s="894" t="s">
        <v>636</v>
      </c>
      <c r="G5" s="893" t="s">
        <v>561</v>
      </c>
      <c r="H5" s="893" t="s">
        <v>260</v>
      </c>
      <c r="I5" s="894" t="s">
        <v>634</v>
      </c>
      <c r="J5" s="893" t="s">
        <v>635</v>
      </c>
      <c r="K5" s="893" t="s">
        <v>636</v>
      </c>
      <c r="L5" s="869"/>
      <c r="M5" s="869"/>
      <c r="N5" s="1108"/>
      <c r="O5" s="1108"/>
    </row>
    <row r="6" spans="1:58" s="872" customFormat="1" ht="15.75" customHeight="1">
      <c r="A6" s="895">
        <v>1990</v>
      </c>
      <c r="B6" s="925">
        <v>83905.134052697904</v>
      </c>
      <c r="C6" s="883">
        <v>1768.8445007156527</v>
      </c>
      <c r="D6" s="883">
        <v>11342.773999999999</v>
      </c>
      <c r="E6" s="884">
        <v>47.434997264457628</v>
      </c>
      <c r="F6" s="885">
        <v>7.3972322866256448</v>
      </c>
      <c r="G6" s="1109">
        <v>989470.2164956748</v>
      </c>
      <c r="H6" s="1108">
        <v>14905.234</v>
      </c>
      <c r="I6" s="883">
        <v>79364.504000000001</v>
      </c>
      <c r="J6" s="884">
        <v>66.384078002108168</v>
      </c>
      <c r="K6" s="884">
        <v>12.467415111618095</v>
      </c>
      <c r="L6" s="871"/>
      <c r="M6" s="871"/>
      <c r="P6" s="1108"/>
      <c r="Q6" s="1108"/>
      <c r="R6" s="1108"/>
      <c r="S6" s="1108"/>
      <c r="T6" s="1108"/>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c r="AT6" s="1108"/>
      <c r="AU6" s="1108"/>
      <c r="AV6" s="1108"/>
      <c r="AW6" s="1108"/>
      <c r="AX6" s="1108"/>
      <c r="AY6" s="1108"/>
      <c r="AZ6" s="1108"/>
      <c r="BA6" s="1108"/>
      <c r="BB6" s="1108"/>
      <c r="BC6" s="1108"/>
      <c r="BD6" s="1108"/>
      <c r="BE6" s="1108"/>
      <c r="BF6" s="1108"/>
    </row>
    <row r="7" spans="1:58" s="872" customFormat="1" ht="15.75" customHeight="1">
      <c r="A7" s="895">
        <v>1991</v>
      </c>
      <c r="B7" s="925">
        <v>88426.540460050455</v>
      </c>
      <c r="C7" s="1109">
        <v>1864.8462373895823</v>
      </c>
      <c r="D7" s="1109">
        <v>11517.837</v>
      </c>
      <c r="E7" s="1110">
        <v>47.417604029289947</v>
      </c>
      <c r="F7" s="1113">
        <v>7.6773564741409741</v>
      </c>
      <c r="G7" s="1109">
        <v>955417.39561127871</v>
      </c>
      <c r="H7" s="1108">
        <v>14609.771000000001</v>
      </c>
      <c r="I7" s="1109">
        <v>79973.41</v>
      </c>
      <c r="J7" s="1110">
        <v>65.395781741635702</v>
      </c>
      <c r="K7" s="1110">
        <v>11.946688225639981</v>
      </c>
      <c r="L7" s="871"/>
      <c r="M7" s="1108"/>
      <c r="O7" s="1108"/>
      <c r="AI7" s="1109"/>
      <c r="AJ7" s="1109"/>
      <c r="AK7" s="1109"/>
      <c r="AL7" s="1109"/>
      <c r="AM7" s="1109"/>
      <c r="AN7" s="1109"/>
      <c r="AO7" s="1109"/>
      <c r="AP7" s="1109"/>
      <c r="AQ7" s="1109"/>
    </row>
    <row r="8" spans="1:58" s="872" customFormat="1" ht="15.75" customHeight="1">
      <c r="A8" s="895">
        <v>1992</v>
      </c>
      <c r="B8" s="925">
        <v>86624.29059246699</v>
      </c>
      <c r="C8" s="1109">
        <v>1849.4132594042651</v>
      </c>
      <c r="D8" s="1109">
        <v>11668.829</v>
      </c>
      <c r="E8" s="1110">
        <v>46.83879611654266</v>
      </c>
      <c r="F8" s="1113">
        <v>7.4235632892098247</v>
      </c>
      <c r="G8" s="1109">
        <v>910148.38954925153</v>
      </c>
      <c r="H8" s="1108">
        <v>14319.456000000002</v>
      </c>
      <c r="I8" s="1109">
        <v>80499.813999999998</v>
      </c>
      <c r="J8" s="1110">
        <v>63.560263012034213</v>
      </c>
      <c r="K8" s="1110">
        <v>11.306217298207068</v>
      </c>
      <c r="L8" s="871"/>
      <c r="M8" s="1108"/>
      <c r="O8" s="1109"/>
      <c r="P8" s="1109"/>
      <c r="Q8" s="1109"/>
      <c r="R8" s="1109"/>
      <c r="S8" s="1109"/>
      <c r="T8" s="1109"/>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c r="AT8" s="1109"/>
      <c r="AU8" s="1109"/>
      <c r="AV8" s="1109"/>
    </row>
    <row r="9" spans="1:58" s="872" customFormat="1" ht="15.75" customHeight="1">
      <c r="A9" s="895">
        <v>1993</v>
      </c>
      <c r="B9" s="925">
        <v>89656.370462093575</v>
      </c>
      <c r="C9" s="1109">
        <v>1869.3200276965597</v>
      </c>
      <c r="D9" s="1109">
        <v>11792.699000000001</v>
      </c>
      <c r="E9" s="1110">
        <v>47.962023160138735</v>
      </c>
      <c r="F9" s="1113">
        <v>7.6027015072710302</v>
      </c>
      <c r="G9" s="1109">
        <v>900266.13138240285</v>
      </c>
      <c r="H9" s="1108">
        <v>14309.02</v>
      </c>
      <c r="I9" s="1109">
        <v>80946.476999999999</v>
      </c>
      <c r="J9" s="1110">
        <v>62.915988053857134</v>
      </c>
      <c r="K9" s="1110">
        <v>11.121745686132861</v>
      </c>
      <c r="L9" s="871"/>
      <c r="M9" s="1108"/>
      <c r="O9" s="1108"/>
    </row>
    <row r="10" spans="1:58" s="872" customFormat="1" ht="15.75" customHeight="1">
      <c r="A10" s="895">
        <v>1994</v>
      </c>
      <c r="B10" s="925">
        <v>86907.640645439416</v>
      </c>
      <c r="C10" s="1109">
        <v>1860.2530100699053</v>
      </c>
      <c r="D10" s="1109">
        <v>11859.864</v>
      </c>
      <c r="E10" s="1110">
        <v>46.71818305090315</v>
      </c>
      <c r="F10" s="1113">
        <v>7.3278783504970564</v>
      </c>
      <c r="G10" s="1109">
        <v>881456.24462286604</v>
      </c>
      <c r="H10" s="1108">
        <v>14185.249</v>
      </c>
      <c r="I10" s="1109">
        <v>81147.487999999998</v>
      </c>
      <c r="J10" s="1110">
        <v>62.138933523328781</v>
      </c>
      <c r="K10" s="1110">
        <v>10.86239717762879</v>
      </c>
      <c r="L10" s="871"/>
      <c r="M10" s="1108"/>
      <c r="O10" s="1108"/>
      <c r="P10" s="1108"/>
      <c r="Q10" s="1108"/>
      <c r="R10" s="1108"/>
      <c r="S10" s="1108"/>
      <c r="T10" s="1108"/>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c r="AT10" s="1108"/>
      <c r="AU10" s="1108"/>
      <c r="AV10" s="1108"/>
      <c r="AW10" s="1108"/>
      <c r="AX10" s="1108"/>
      <c r="AY10" s="1108"/>
      <c r="AZ10" s="1108"/>
    </row>
    <row r="11" spans="1:58" s="872" customFormat="1" ht="15.75" customHeight="1">
      <c r="A11" s="895">
        <v>1995</v>
      </c>
      <c r="B11" s="925">
        <v>87515.425228028354</v>
      </c>
      <c r="C11" s="1109">
        <v>1936.6074669528398</v>
      </c>
      <c r="D11" s="1109">
        <v>11916.977999999999</v>
      </c>
      <c r="E11" s="1110">
        <v>45.190069088047942</v>
      </c>
      <c r="F11" s="1113">
        <v>7.3437599052401001</v>
      </c>
      <c r="G11" s="1109">
        <v>881166.1871650411</v>
      </c>
      <c r="H11" s="1108">
        <v>14268.972</v>
      </c>
      <c r="I11" s="1109">
        <v>81307.714000000007</v>
      </c>
      <c r="J11" s="1110">
        <v>61.754006326807641</v>
      </c>
      <c r="K11" s="1110">
        <v>10.837424197721768</v>
      </c>
      <c r="L11" s="871"/>
      <c r="M11" s="1108"/>
      <c r="O11" s="1108"/>
    </row>
    <row r="12" spans="1:58" s="872" customFormat="1" ht="15.75" customHeight="1">
      <c r="A12" s="896">
        <v>1996</v>
      </c>
      <c r="B12" s="925">
        <v>91764.985785585101</v>
      </c>
      <c r="C12" s="1109">
        <v>1999.1119030115137</v>
      </c>
      <c r="D12" s="1109">
        <v>11970.304</v>
      </c>
      <c r="E12" s="1110">
        <v>45.902875995759899</v>
      </c>
      <c r="F12" s="1113">
        <v>7.6660530748078832</v>
      </c>
      <c r="G12" s="1109">
        <v>903266.135690731</v>
      </c>
      <c r="H12" s="1108">
        <v>14745.936999999998</v>
      </c>
      <c r="I12" s="1109">
        <v>81466.407000000007</v>
      </c>
      <c r="J12" s="1110">
        <v>61.255255308003221</v>
      </c>
      <c r="K12" s="1110">
        <v>11.087590197647122</v>
      </c>
      <c r="L12" s="871"/>
      <c r="M12" s="1108"/>
      <c r="O12" s="1108"/>
    </row>
    <row r="13" spans="1:58" s="872" customFormat="1" ht="15.75" customHeight="1">
      <c r="A13" s="896">
        <v>1997</v>
      </c>
      <c r="B13" s="925">
        <v>89367.739620253007</v>
      </c>
      <c r="C13" s="1109">
        <v>1984.9408003773221</v>
      </c>
      <c r="D13" s="1109">
        <v>11999.29</v>
      </c>
      <c r="E13" s="1110">
        <v>45.022874033958537</v>
      </c>
      <c r="F13" s="1113">
        <v>7.4477522936984606</v>
      </c>
      <c r="G13" s="1109">
        <v>872568.94784330588</v>
      </c>
      <c r="H13" s="1108">
        <v>14613.928</v>
      </c>
      <c r="I13" s="1109">
        <v>81509.900999999998</v>
      </c>
      <c r="J13" s="1110">
        <v>59.708036596547203</v>
      </c>
      <c r="K13" s="1110">
        <v>10.705066956752971</v>
      </c>
      <c r="L13" s="871"/>
      <c r="M13" s="1108"/>
      <c r="O13" s="1108"/>
    </row>
    <row r="14" spans="1:58" s="872" customFormat="1" ht="15.75" customHeight="1">
      <c r="A14" s="896">
        <v>1998</v>
      </c>
      <c r="B14" s="925">
        <v>91302.423016053348</v>
      </c>
      <c r="C14" s="1109">
        <v>2017.3175570961982</v>
      </c>
      <c r="D14" s="1109">
        <v>12013.032999999999</v>
      </c>
      <c r="E14" s="1110">
        <v>45.259321069647278</v>
      </c>
      <c r="F14" s="1113">
        <v>7.6002807131265975</v>
      </c>
      <c r="G14" s="1109">
        <v>865936.06621980655</v>
      </c>
      <c r="H14" s="1108">
        <v>14520.569</v>
      </c>
      <c r="I14" s="1109">
        <v>81445.956999999995</v>
      </c>
      <c r="J14" s="1110">
        <v>59.635133183817146</v>
      </c>
      <c r="K14" s="1110">
        <v>10.632032554050616</v>
      </c>
      <c r="L14" s="871"/>
      <c r="M14" s="1108"/>
      <c r="O14" s="1108"/>
    </row>
    <row r="15" spans="1:58" s="872" customFormat="1" ht="15.75" customHeight="1">
      <c r="A15" s="896">
        <v>1999</v>
      </c>
      <c r="B15" s="925">
        <v>89053.553932443305</v>
      </c>
      <c r="C15" s="1109">
        <v>1999.1953132249</v>
      </c>
      <c r="D15" s="1109">
        <v>12049.674000000001</v>
      </c>
      <c r="E15" s="1110">
        <v>44.544699231407812</v>
      </c>
      <c r="F15" s="1113">
        <v>7.3905363690705075</v>
      </c>
      <c r="G15" s="1109">
        <v>840515.55871926108</v>
      </c>
      <c r="H15" s="1108">
        <v>14323.277</v>
      </c>
      <c r="I15" s="1109">
        <v>81422.404999999999</v>
      </c>
      <c r="J15" s="1110">
        <v>58.681791793823514</v>
      </c>
      <c r="K15" s="1110">
        <v>10.322902630047112</v>
      </c>
      <c r="L15" s="871"/>
      <c r="M15" s="1108"/>
      <c r="O15" s="1108"/>
    </row>
    <row r="16" spans="1:58" s="872" customFormat="1" ht="15.75" customHeight="1">
      <c r="A16" s="896">
        <v>2000</v>
      </c>
      <c r="B16" s="925">
        <v>86990.770303285666</v>
      </c>
      <c r="C16" s="1109">
        <v>2007.7182267468697</v>
      </c>
      <c r="D16" s="1109">
        <v>12113.879000000001</v>
      </c>
      <c r="E16" s="1110">
        <v>43.328176805087772</v>
      </c>
      <c r="F16" s="1113">
        <v>7.1810829795547457</v>
      </c>
      <c r="G16" s="1109">
        <v>839481.10027381626</v>
      </c>
      <c r="H16" s="1108">
        <v>14400.802000000001</v>
      </c>
      <c r="I16" s="1109">
        <v>81456.618000000002</v>
      </c>
      <c r="J16" s="1110">
        <v>58.294051975286948</v>
      </c>
      <c r="K16" s="1110">
        <v>10.3058673547411</v>
      </c>
      <c r="L16" s="871"/>
      <c r="M16" s="1108"/>
      <c r="O16" s="1108"/>
    </row>
    <row r="17" spans="1:15" s="872" customFormat="1" ht="15.75" customHeight="1">
      <c r="A17" s="896">
        <v>2001</v>
      </c>
      <c r="B17" s="925">
        <v>88879.711013406239</v>
      </c>
      <c r="C17" s="1109">
        <v>2061.0353040495365</v>
      </c>
      <c r="D17" s="1109">
        <v>12193.45</v>
      </c>
      <c r="E17" s="1110">
        <v>43.123817839885987</v>
      </c>
      <c r="F17" s="1113">
        <v>7.2891356435960484</v>
      </c>
      <c r="G17" s="1109">
        <v>862284.42169684207</v>
      </c>
      <c r="H17" s="1108">
        <v>14678.626</v>
      </c>
      <c r="I17" s="1109">
        <v>81517.273000000001</v>
      </c>
      <c r="J17" s="1110">
        <v>58.744219090863275</v>
      </c>
      <c r="K17" s="1110">
        <v>10.577935080051587</v>
      </c>
      <c r="L17" s="871"/>
      <c r="M17" s="1108"/>
      <c r="O17" s="1108"/>
    </row>
    <row r="18" spans="1:15" s="872" customFormat="1" ht="15.75" customHeight="1">
      <c r="A18" s="896">
        <v>2002</v>
      </c>
      <c r="B18" s="925">
        <v>82867.070678685821</v>
      </c>
      <c r="C18" s="1109">
        <v>1998.0484104205771</v>
      </c>
      <c r="D18" s="1109">
        <v>12264.21</v>
      </c>
      <c r="E18" s="1110">
        <v>41.474005457777075</v>
      </c>
      <c r="F18" s="1113">
        <v>6.7568209186474979</v>
      </c>
      <c r="G18" s="1109">
        <v>847554.54148879589</v>
      </c>
      <c r="H18" s="1108">
        <v>14427.359999999999</v>
      </c>
      <c r="I18" s="1109">
        <v>81578.376000000004</v>
      </c>
      <c r="J18" s="1110">
        <v>58.746336231215963</v>
      </c>
      <c r="K18" s="1110">
        <v>10.389451016882168</v>
      </c>
      <c r="L18" s="871"/>
      <c r="M18" s="1108"/>
      <c r="O18" s="1108"/>
    </row>
    <row r="19" spans="1:15" s="872" customFormat="1" ht="15.75" customHeight="1">
      <c r="A19" s="896">
        <v>2003</v>
      </c>
      <c r="B19" s="925">
        <v>81572.903267200221</v>
      </c>
      <c r="C19" s="1109">
        <v>1971.823339467762</v>
      </c>
      <c r="D19" s="1109">
        <v>12303.616</v>
      </c>
      <c r="E19" s="1110">
        <v>41.369275651853535</v>
      </c>
      <c r="F19" s="1113">
        <v>6.6299942445538145</v>
      </c>
      <c r="G19" s="1109">
        <v>844370.88839015935</v>
      </c>
      <c r="H19" s="1108">
        <v>14600.076000000001</v>
      </c>
      <c r="I19" s="1109">
        <v>81548.710999999996</v>
      </c>
      <c r="J19" s="1110">
        <v>57.83332144231025</v>
      </c>
      <c r="K19" s="1110">
        <v>10.354190495913043</v>
      </c>
      <c r="L19" s="871"/>
      <c r="M19" s="1108"/>
      <c r="O19" s="1108"/>
    </row>
    <row r="20" spans="1:15" s="872" customFormat="1" ht="15.75" customHeight="1">
      <c r="A20" s="896">
        <v>2004</v>
      </c>
      <c r="B20" s="925">
        <v>80285.174417301678</v>
      </c>
      <c r="C20" s="1109">
        <v>1961.0694703195111</v>
      </c>
      <c r="D20" s="1109">
        <v>12324.663</v>
      </c>
      <c r="E20" s="1110">
        <v>40.939485129112256</v>
      </c>
      <c r="F20" s="1113">
        <v>6.5141882108502012</v>
      </c>
      <c r="G20" s="1109">
        <v>830281.70409845642</v>
      </c>
      <c r="H20" s="1108">
        <v>14591.342000000001</v>
      </c>
      <c r="I20" s="1109">
        <v>81456.460000000006</v>
      </c>
      <c r="J20" s="1110">
        <v>56.902353745012377</v>
      </c>
      <c r="K20" s="1110">
        <v>10.192950983856361</v>
      </c>
      <c r="L20" s="871"/>
      <c r="M20" s="1108"/>
      <c r="O20" s="1108"/>
    </row>
    <row r="21" spans="1:15" s="872" customFormat="1" ht="15.75" customHeight="1">
      <c r="A21" s="896">
        <v>2005</v>
      </c>
      <c r="B21" s="925">
        <v>77471.73600477913</v>
      </c>
      <c r="C21" s="1109">
        <v>1960.6684728851098</v>
      </c>
      <c r="D21" s="1109">
        <v>12340.259</v>
      </c>
      <c r="E21" s="1110">
        <v>39.512919739449892</v>
      </c>
      <c r="F21" s="1113">
        <v>6.2779667756389177</v>
      </c>
      <c r="G21" s="1109">
        <v>811815.08471178333</v>
      </c>
      <c r="H21" s="1108">
        <v>14558.357</v>
      </c>
      <c r="I21" s="1109">
        <v>81336.664000000004</v>
      </c>
      <c r="J21" s="1110">
        <v>55.76282301030146</v>
      </c>
      <c r="K21" s="1110">
        <v>9.9809242817210126</v>
      </c>
      <c r="L21" s="871"/>
      <c r="M21" s="1108"/>
      <c r="O21" s="1108"/>
    </row>
    <row r="22" spans="1:15" s="872" customFormat="1" ht="15.75" customHeight="1">
      <c r="A22" s="896">
        <v>2006</v>
      </c>
      <c r="B22" s="925">
        <v>78564.249861029864</v>
      </c>
      <c r="C22" s="1109">
        <v>2022.5532087732377</v>
      </c>
      <c r="D22" s="1109">
        <v>12357.657999999999</v>
      </c>
      <c r="E22" s="1110">
        <v>38.844095433554671</v>
      </c>
      <c r="F22" s="1113">
        <v>6.3575355347291431</v>
      </c>
      <c r="G22" s="1109">
        <v>823021.50962029735</v>
      </c>
      <c r="H22" s="1108">
        <v>14836.790999999999</v>
      </c>
      <c r="I22" s="1109">
        <v>81173.138999999996</v>
      </c>
      <c r="J22" s="1110">
        <v>55.471665646587418</v>
      </c>
      <c r="K22" s="1110">
        <v>10.139086892035769</v>
      </c>
      <c r="L22" s="871"/>
      <c r="M22" s="1108"/>
      <c r="O22" s="1108"/>
    </row>
    <row r="23" spans="1:15" s="872" customFormat="1" ht="15.75" customHeight="1">
      <c r="A23" s="896">
        <v>2007</v>
      </c>
      <c r="B23" s="925">
        <v>71630.949980112215</v>
      </c>
      <c r="C23" s="1109">
        <v>1923.3713763646649</v>
      </c>
      <c r="D23" s="1109">
        <v>12376.334999999999</v>
      </c>
      <c r="E23" s="1110">
        <v>37.242391594441209</v>
      </c>
      <c r="F23" s="1113">
        <v>5.7877352204923529</v>
      </c>
      <c r="G23" s="1109">
        <v>797730.88332311739</v>
      </c>
      <c r="H23" s="1108">
        <v>14196.875000000002</v>
      </c>
      <c r="I23" s="1109">
        <v>80992.304999999993</v>
      </c>
      <c r="J23" s="1110">
        <v>56.190597108385987</v>
      </c>
      <c r="K23" s="1110">
        <v>9.8494651229288692</v>
      </c>
      <c r="L23" s="871"/>
      <c r="M23" s="1108"/>
      <c r="O23" s="1108"/>
    </row>
    <row r="24" spans="1:15" s="872" customFormat="1" ht="15.75" customHeight="1">
      <c r="A24" s="895">
        <v>2008</v>
      </c>
      <c r="B24" s="925">
        <v>76542.473070812717</v>
      </c>
      <c r="C24" s="1109">
        <v>1983.7441180855881</v>
      </c>
      <c r="D24" s="1109">
        <v>12382.624</v>
      </c>
      <c r="E24" s="1110">
        <v>38.584851933766551</v>
      </c>
      <c r="F24" s="1113">
        <v>6.1814420813240165</v>
      </c>
      <c r="G24" s="1109">
        <v>803379.72101004282</v>
      </c>
      <c r="H24" s="1108">
        <v>14379.688999999998</v>
      </c>
      <c r="I24" s="1109">
        <v>80763.506999999998</v>
      </c>
      <c r="J24" s="1110">
        <v>55.869060937969024</v>
      </c>
      <c r="K24" s="1110">
        <v>9.9473109929468873</v>
      </c>
      <c r="L24" s="871"/>
      <c r="M24" s="1108"/>
      <c r="O24" s="1108"/>
    </row>
    <row r="25" spans="1:15" s="872" customFormat="1" ht="15.75" customHeight="1">
      <c r="A25" s="895">
        <v>2009</v>
      </c>
      <c r="B25" s="925">
        <v>73546.549795539511</v>
      </c>
      <c r="C25" s="1109">
        <v>1941.7481271698846</v>
      </c>
      <c r="D25" s="1109">
        <v>12370.44</v>
      </c>
      <c r="E25" s="1110">
        <v>37.876462331257287</v>
      </c>
      <c r="F25" s="1113">
        <v>5.9453463090673822</v>
      </c>
      <c r="G25" s="1109">
        <v>746979.07679846336</v>
      </c>
      <c r="H25" s="1108">
        <v>13530.866</v>
      </c>
      <c r="I25" s="1109">
        <v>80482.555999999997</v>
      </c>
      <c r="J25" s="1110">
        <v>55.205563102794997</v>
      </c>
      <c r="K25" s="1110">
        <v>9.2812543975176851</v>
      </c>
      <c r="L25" s="871"/>
      <c r="M25" s="1108"/>
      <c r="O25" s="1108"/>
    </row>
    <row r="26" spans="1:15" s="872" customFormat="1" ht="15">
      <c r="A26" s="668" t="s">
        <v>168</v>
      </c>
      <c r="B26" s="1109"/>
      <c r="C26" s="1109"/>
      <c r="D26" s="1109"/>
      <c r="E26" s="1110"/>
      <c r="F26" s="1110"/>
      <c r="G26" s="873"/>
      <c r="H26" s="874"/>
      <c r="I26" s="1111"/>
      <c r="J26" s="1111"/>
      <c r="K26" s="1111"/>
      <c r="L26" s="871"/>
      <c r="M26" s="1108"/>
      <c r="O26" s="1108"/>
    </row>
    <row r="27" spans="1:15" s="872" customFormat="1" ht="14.25" customHeight="1">
      <c r="A27" s="978" t="s">
        <v>637</v>
      </c>
      <c r="B27" s="1109"/>
      <c r="C27" s="1109"/>
      <c r="D27" s="1109"/>
      <c r="E27" s="1110"/>
      <c r="F27" s="1110"/>
      <c r="G27" s="1109"/>
      <c r="H27" s="1109"/>
      <c r="I27" s="1109"/>
      <c r="J27" s="1110"/>
      <c r="K27" s="1110"/>
      <c r="L27" s="871"/>
      <c r="M27" s="871"/>
      <c r="O27" s="1108"/>
    </row>
    <row r="28" spans="1:15" s="872" customFormat="1" ht="14.25" customHeight="1">
      <c r="A28" s="974" t="s">
        <v>638</v>
      </c>
      <c r="B28" s="1109"/>
      <c r="C28" s="1109"/>
      <c r="D28" s="1109"/>
      <c r="E28" s="1110"/>
      <c r="F28" s="1110"/>
      <c r="G28" s="1109"/>
      <c r="H28" s="1109"/>
      <c r="I28" s="1109"/>
      <c r="J28" s="1110"/>
      <c r="K28" s="1110"/>
      <c r="L28" s="871"/>
      <c r="M28" s="871"/>
      <c r="O28" s="1108"/>
    </row>
    <row r="29" spans="1:15" s="872" customFormat="1" ht="14.25" customHeight="1">
      <c r="A29" s="978" t="s">
        <v>913</v>
      </c>
      <c r="B29" s="1109"/>
      <c r="C29" s="1109"/>
      <c r="D29" s="1109"/>
      <c r="E29" s="1110"/>
      <c r="F29" s="1110"/>
      <c r="G29" s="1109"/>
      <c r="H29" s="1109"/>
      <c r="I29" s="1109"/>
      <c r="J29" s="1110"/>
      <c r="K29" s="1110"/>
      <c r="L29" s="871"/>
      <c r="M29" s="871"/>
      <c r="O29" s="1108"/>
    </row>
    <row r="30" spans="1:15" s="872" customFormat="1" ht="14.25" customHeight="1">
      <c r="A30" s="867" t="s">
        <v>659</v>
      </c>
      <c r="B30" s="1070"/>
      <c r="C30" s="1070"/>
      <c r="D30" s="1070"/>
      <c r="E30" s="1070"/>
      <c r="F30" s="1070"/>
      <c r="G30" s="1070"/>
      <c r="H30" s="1070"/>
      <c r="I30" s="1070"/>
      <c r="J30" s="1070"/>
      <c r="K30" s="1070"/>
      <c r="L30" s="871"/>
      <c r="M30" s="871"/>
      <c r="O30" s="1108"/>
    </row>
    <row r="31" spans="1:15" s="872" customFormat="1" ht="14.25" customHeight="1">
      <c r="A31" s="1070"/>
      <c r="B31" s="1070"/>
      <c r="C31" s="1070"/>
      <c r="D31" s="1070"/>
      <c r="E31" s="1070"/>
      <c r="F31" s="1070"/>
      <c r="G31" s="1070"/>
      <c r="H31" s="1070"/>
      <c r="I31" s="1070"/>
      <c r="J31" s="1070"/>
      <c r="K31" s="1070"/>
      <c r="L31" s="871"/>
      <c r="M31" s="871"/>
      <c r="O31" s="1108"/>
    </row>
    <row r="32" spans="1:15" s="870" customFormat="1" ht="15.75" customHeight="1">
      <c r="A32" s="886"/>
      <c r="B32" s="887" t="s">
        <v>660</v>
      </c>
      <c r="C32" s="888"/>
      <c r="D32" s="889"/>
      <c r="E32" s="888"/>
      <c r="F32" s="888"/>
      <c r="G32" s="887" t="s">
        <v>661</v>
      </c>
      <c r="H32" s="888"/>
      <c r="I32" s="889"/>
      <c r="J32" s="888"/>
      <c r="K32" s="888"/>
      <c r="L32" s="869"/>
      <c r="M32" s="869"/>
    </row>
    <row r="33" spans="1:15" s="870" customFormat="1" ht="47.25" customHeight="1">
      <c r="A33" s="890" t="s">
        <v>615</v>
      </c>
      <c r="B33" s="898" t="s">
        <v>640</v>
      </c>
      <c r="C33" s="891" t="s">
        <v>9</v>
      </c>
      <c r="D33" s="891" t="s">
        <v>662</v>
      </c>
      <c r="E33" s="891" t="s">
        <v>639</v>
      </c>
      <c r="F33" s="899" t="s">
        <v>641</v>
      </c>
      <c r="G33" s="898" t="s">
        <v>640</v>
      </c>
      <c r="H33" s="891" t="s">
        <v>9</v>
      </c>
      <c r="I33" s="891" t="s">
        <v>662</v>
      </c>
      <c r="J33" s="891" t="s">
        <v>639</v>
      </c>
      <c r="K33" s="898" t="s">
        <v>641</v>
      </c>
      <c r="L33" s="869"/>
      <c r="M33" s="869"/>
    </row>
    <row r="34" spans="1:15" s="870" customFormat="1" ht="15.75" customHeight="1">
      <c r="A34" s="892"/>
      <c r="B34" s="893" t="s">
        <v>561</v>
      </c>
      <c r="C34" s="893" t="s">
        <v>260</v>
      </c>
      <c r="D34" s="894" t="s">
        <v>634</v>
      </c>
      <c r="E34" s="893" t="s">
        <v>635</v>
      </c>
      <c r="F34" s="894" t="s">
        <v>636</v>
      </c>
      <c r="G34" s="893" t="s">
        <v>561</v>
      </c>
      <c r="H34" s="893" t="s">
        <v>260</v>
      </c>
      <c r="I34" s="894" t="s">
        <v>634</v>
      </c>
      <c r="J34" s="893" t="s">
        <v>635</v>
      </c>
      <c r="K34" s="893" t="s">
        <v>636</v>
      </c>
      <c r="L34" s="869"/>
      <c r="M34" s="869"/>
    </row>
    <row r="35" spans="1:15" s="872" customFormat="1" ht="15.75" customHeight="1">
      <c r="A35" s="895">
        <v>2010</v>
      </c>
      <c r="B35" s="925">
        <v>76665.44864310656</v>
      </c>
      <c r="C35" s="1109">
        <v>2027.1646662449325</v>
      </c>
      <c r="D35" s="1109">
        <v>12372.805</v>
      </c>
      <c r="E35" s="884">
        <v>37.819053340703526</v>
      </c>
      <c r="F35" s="885">
        <v>6.1962868276923917</v>
      </c>
      <c r="G35" s="1109">
        <v>784388.32774888363</v>
      </c>
      <c r="H35" s="1108">
        <v>14216.756000000001</v>
      </c>
      <c r="I35" s="883">
        <v>80284.073000000004</v>
      </c>
      <c r="J35" s="1110">
        <v>55.173509888534596</v>
      </c>
      <c r="K35" s="1110">
        <v>9.7701611096497754</v>
      </c>
      <c r="L35" s="871"/>
      <c r="M35" s="871"/>
      <c r="N35" s="1108"/>
      <c r="O35" s="1108"/>
    </row>
    <row r="36" spans="1:15" s="1112" customFormat="1" ht="15.75" customHeight="1">
      <c r="A36" s="895">
        <v>2011</v>
      </c>
      <c r="B36" s="925">
        <v>74886.032094823255</v>
      </c>
      <c r="C36" s="1109">
        <v>1983.6236803812346</v>
      </c>
      <c r="D36" s="1109">
        <v>12413.388000000001</v>
      </c>
      <c r="E36" s="1110">
        <v>37.752136574831994</v>
      </c>
      <c r="F36" s="1113">
        <v>6.0326827852978777</v>
      </c>
      <c r="G36" s="1109">
        <v>760739.42851848388</v>
      </c>
      <c r="H36" s="1108">
        <v>13599.335999999999</v>
      </c>
      <c r="I36" s="1109">
        <v>80274.985000000001</v>
      </c>
      <c r="J36" s="1110">
        <v>55.939453846752805</v>
      </c>
      <c r="K36" s="1110">
        <v>9.476668585095144</v>
      </c>
      <c r="L36" s="1111"/>
      <c r="M36" s="1111"/>
      <c r="N36" s="1109"/>
      <c r="O36" s="1108"/>
    </row>
    <row r="37" spans="1:15" s="1112" customFormat="1" ht="15.75" customHeight="1">
      <c r="A37" s="926">
        <v>2012</v>
      </c>
      <c r="B37" s="925">
        <v>74902.575028791442</v>
      </c>
      <c r="C37" s="1109">
        <v>1936.9019827553695</v>
      </c>
      <c r="D37" s="1109">
        <v>12481.472</v>
      </c>
      <c r="E37" s="1110">
        <v>38.671329626209392</v>
      </c>
      <c r="F37" s="1113">
        <v>6.0011010743597746</v>
      </c>
      <c r="G37" s="1109">
        <v>766024.4113442708</v>
      </c>
      <c r="H37" s="1108">
        <v>13447.057000000001</v>
      </c>
      <c r="I37" s="1109">
        <v>80425.827000000005</v>
      </c>
      <c r="J37" s="1110">
        <v>56.965952575665497</v>
      </c>
      <c r="K37" s="1110">
        <v>9.5246072053977233</v>
      </c>
      <c r="L37" s="1111"/>
      <c r="M37" s="1111"/>
      <c r="N37" s="1108"/>
      <c r="O37" s="1108"/>
    </row>
    <row r="38" spans="1:15" s="1112" customFormat="1" ht="15.75" customHeight="1">
      <c r="A38" s="926">
        <v>2013</v>
      </c>
      <c r="B38" s="925">
        <v>75523.238316020623</v>
      </c>
      <c r="C38" s="1109">
        <v>1951.9763342187557</v>
      </c>
      <c r="D38" s="1109">
        <v>12561.907999999999</v>
      </c>
      <c r="E38" s="1110">
        <v>38.690652643720433</v>
      </c>
      <c r="F38" s="1113">
        <v>6.0120833806473213</v>
      </c>
      <c r="G38" s="1109">
        <v>783628.39026095741</v>
      </c>
      <c r="H38" s="1108">
        <v>13821.608</v>
      </c>
      <c r="I38" s="1109">
        <v>80645.607999999993</v>
      </c>
      <c r="J38" s="1110">
        <v>56.695891698054048</v>
      </c>
      <c r="K38" s="1110">
        <v>9.7169382151717105</v>
      </c>
      <c r="L38" s="1111"/>
      <c r="M38" s="1111"/>
      <c r="N38" s="1108"/>
      <c r="O38" s="1108"/>
    </row>
    <row r="39" spans="1:15" s="1112" customFormat="1" ht="15.75" customHeight="1">
      <c r="A39" s="926">
        <v>2014</v>
      </c>
      <c r="B39" s="925">
        <v>71193.746068066932</v>
      </c>
      <c r="C39" s="1109">
        <v>1882.5944113751934</v>
      </c>
      <c r="D39" s="1109">
        <v>12647.906000000001</v>
      </c>
      <c r="E39" s="1110">
        <v>37.816826416722165</v>
      </c>
      <c r="F39" s="1113">
        <v>5.6288958874351946</v>
      </c>
      <c r="G39" s="1109">
        <v>744818.04867355898</v>
      </c>
      <c r="H39" s="1108">
        <v>13179.587</v>
      </c>
      <c r="I39" s="1109">
        <v>80982.505000000005</v>
      </c>
      <c r="J39" s="1110">
        <v>56.513003683162381</v>
      </c>
      <c r="K39" s="1110">
        <v>9.1972710485253444</v>
      </c>
      <c r="L39" s="1111"/>
      <c r="M39" s="1111"/>
      <c r="N39" s="1108"/>
      <c r="O39" s="1108"/>
    </row>
    <row r="40" spans="1:15" s="1112" customFormat="1" ht="15.75" customHeight="1">
      <c r="A40" s="926">
        <v>2015</v>
      </c>
      <c r="B40" s="925">
        <v>72239.298140859144</v>
      </c>
      <c r="C40" s="1109">
        <v>1869.9557324515586</v>
      </c>
      <c r="D40" s="1109">
        <v>12767.540999999999</v>
      </c>
      <c r="E40" s="1110">
        <v>38.631555221979305</v>
      </c>
      <c r="F40" s="1113">
        <v>5.6580431690690594</v>
      </c>
      <c r="G40" s="1109">
        <v>749274.51926625916</v>
      </c>
      <c r="H40" s="1108">
        <v>13261.509</v>
      </c>
      <c r="I40" s="1109">
        <v>81686.612999999998</v>
      </c>
      <c r="J40" s="1110">
        <v>56.499944257192688</v>
      </c>
      <c r="K40" s="1110">
        <v>9.1725497208001414</v>
      </c>
      <c r="L40" s="1111"/>
      <c r="M40" s="1111"/>
      <c r="N40" s="1108"/>
      <c r="O40" s="1108"/>
    </row>
    <row r="41" spans="1:15" s="1112" customFormat="1" ht="15.75" customHeight="1">
      <c r="A41" s="926">
        <v>2016</v>
      </c>
      <c r="B41" s="925">
        <v>73666.30323919814</v>
      </c>
      <c r="C41" s="1109">
        <v>1867.4795690834123</v>
      </c>
      <c r="D41" s="1109">
        <v>12887.133</v>
      </c>
      <c r="E41" s="1110">
        <v>39.446912543923943</v>
      </c>
      <c r="F41" s="1113">
        <v>5.7162677873502306</v>
      </c>
      <c r="G41" s="1109">
        <v>752475.02987956721</v>
      </c>
      <c r="H41" s="1108">
        <v>13490.614</v>
      </c>
      <c r="I41" s="1109">
        <v>82348.67</v>
      </c>
      <c r="J41" s="1110">
        <v>55.777671044443736</v>
      </c>
      <c r="K41" s="1110">
        <v>9.1376707101592203</v>
      </c>
      <c r="L41" s="1111"/>
      <c r="M41" s="1111"/>
      <c r="N41" s="1108"/>
      <c r="O41" s="1108"/>
    </row>
    <row r="42" spans="1:15" s="1112" customFormat="1" ht="15.75" customHeight="1">
      <c r="A42" s="926">
        <v>2017</v>
      </c>
      <c r="B42" s="925">
        <v>73457.931410026446</v>
      </c>
      <c r="C42" s="1109">
        <v>1875.8849000109417</v>
      </c>
      <c r="D42" s="1109">
        <v>12963.977999999999</v>
      </c>
      <c r="E42" s="1110">
        <v>39.159082420034395</v>
      </c>
      <c r="F42" s="1113">
        <v>5.6663110204311096</v>
      </c>
      <c r="G42" s="1109">
        <v>735108.75784505124</v>
      </c>
      <c r="H42" s="1108">
        <v>13522.99</v>
      </c>
      <c r="I42" s="1114">
        <v>82657.005999999994</v>
      </c>
      <c r="J42" s="1110">
        <v>54.359927637678595</v>
      </c>
      <c r="K42" s="1110">
        <v>8.8934839697079191</v>
      </c>
      <c r="L42" s="1111"/>
      <c r="M42" s="1111"/>
      <c r="N42" s="1108"/>
      <c r="O42" s="1108"/>
    </row>
    <row r="43" spans="1:15" s="1112" customFormat="1" ht="15.75" customHeight="1">
      <c r="A43" s="926">
        <v>2018</v>
      </c>
      <c r="B43" s="1109">
        <v>72277.444233103524</v>
      </c>
      <c r="C43" s="1109">
        <v>1758.9871019613026</v>
      </c>
      <c r="D43" s="1109">
        <v>13036.963</v>
      </c>
      <c r="E43" s="1110">
        <v>41.090377611361028</v>
      </c>
      <c r="F43" s="1113">
        <v>5.5440399909935714</v>
      </c>
      <c r="G43" s="1109">
        <v>704195.99258623482</v>
      </c>
      <c r="H43" s="1108">
        <v>13129.042000000001</v>
      </c>
      <c r="I43" s="1114">
        <v>82905.786999999997</v>
      </c>
      <c r="J43" s="1110">
        <v>53.636510004784412</v>
      </c>
      <c r="K43" s="1110">
        <v>8.49393049711035</v>
      </c>
      <c r="L43" s="1111"/>
      <c r="M43" s="1111"/>
      <c r="N43" s="1108"/>
      <c r="O43" s="1108"/>
    </row>
    <row r="44" spans="1:15" s="1112" customFormat="1" ht="15.75" customHeight="1">
      <c r="A44" s="926">
        <v>2019</v>
      </c>
      <c r="B44" s="1109">
        <v>73577.176661240053</v>
      </c>
      <c r="C44" s="1109">
        <v>1792.9770146305198</v>
      </c>
      <c r="D44" s="1109">
        <v>13100.728999999999</v>
      </c>
      <c r="E44" s="1110">
        <v>41.036318960509462</v>
      </c>
      <c r="F44" s="1113">
        <v>5.6162658323242969</v>
      </c>
      <c r="G44" s="1109">
        <v>662682.69161104248</v>
      </c>
      <c r="H44" s="1108">
        <v>12804.541000000001</v>
      </c>
      <c r="I44" s="1114">
        <v>83092.966</v>
      </c>
      <c r="J44" s="1110">
        <v>51.753724839573898</v>
      </c>
      <c r="K44" s="1110">
        <v>7.9751960185299255</v>
      </c>
      <c r="L44" s="1111"/>
      <c r="M44" s="1111"/>
      <c r="N44" s="1108"/>
      <c r="O44" s="1108"/>
    </row>
    <row r="45" spans="1:15" s="872" customFormat="1" ht="15">
      <c r="A45" s="668" t="s">
        <v>168</v>
      </c>
      <c r="B45" s="1109"/>
      <c r="C45" s="1109"/>
      <c r="D45" s="1109"/>
      <c r="E45" s="1110"/>
      <c r="F45" s="1110"/>
      <c r="G45" s="873"/>
      <c r="H45" s="874"/>
      <c r="I45" s="1111"/>
      <c r="J45" s="1111"/>
      <c r="K45" s="1111"/>
      <c r="L45" s="871"/>
      <c r="M45" s="871"/>
      <c r="N45" s="1108"/>
      <c r="O45" s="1108"/>
    </row>
    <row r="46" spans="1:15" s="872" customFormat="1" ht="15">
      <c r="A46" s="978" t="s">
        <v>637</v>
      </c>
      <c r="B46" s="1109"/>
      <c r="C46" s="1109"/>
      <c r="D46" s="1109"/>
      <c r="E46" s="1110"/>
      <c r="F46" s="1110"/>
      <c r="G46" s="873"/>
      <c r="H46" s="874"/>
      <c r="I46" s="1111"/>
      <c r="J46" s="1111"/>
      <c r="K46" s="1111"/>
      <c r="L46" s="871"/>
      <c r="M46" s="871"/>
      <c r="N46" s="1108"/>
      <c r="O46" s="1108"/>
    </row>
    <row r="47" spans="1:15" s="872" customFormat="1" ht="14.25" customHeight="1">
      <c r="A47" s="974" t="s">
        <v>638</v>
      </c>
      <c r="B47" s="1109"/>
      <c r="C47" s="1109"/>
      <c r="D47" s="1109"/>
      <c r="E47" s="1110"/>
      <c r="F47" s="1110"/>
      <c r="G47" s="1109"/>
      <c r="H47" s="1109"/>
      <c r="I47" s="1109"/>
      <c r="J47" s="1110"/>
      <c r="K47" s="1110"/>
      <c r="L47" s="871"/>
      <c r="M47" s="871"/>
      <c r="N47" s="1108"/>
      <c r="O47" s="1108"/>
    </row>
    <row r="48" spans="1:15" s="872" customFormat="1" ht="14.25" customHeight="1">
      <c r="A48" s="978" t="s">
        <v>914</v>
      </c>
      <c r="B48" s="1109"/>
      <c r="C48" s="1109"/>
      <c r="D48" s="1109"/>
      <c r="E48" s="1110"/>
      <c r="F48" s="1110"/>
      <c r="G48" s="1109"/>
      <c r="H48" s="1109"/>
      <c r="I48" s="1109"/>
      <c r="J48" s="1110"/>
      <c r="K48" s="1110"/>
      <c r="L48" s="871"/>
      <c r="M48" s="871"/>
      <c r="N48" s="1108"/>
      <c r="O48" s="1108"/>
    </row>
    <row r="49" spans="1:15" s="872" customFormat="1" ht="14.25" customHeight="1">
      <c r="A49" s="983"/>
      <c r="B49" s="1109"/>
      <c r="C49" s="1109"/>
      <c r="D49" s="1109"/>
      <c r="E49" s="1110"/>
      <c r="F49" s="1110"/>
      <c r="G49" s="1109"/>
      <c r="H49" s="1109"/>
      <c r="I49" s="1109"/>
      <c r="J49" s="1110"/>
      <c r="K49" s="1110"/>
      <c r="L49" s="871"/>
      <c r="M49" s="871"/>
      <c r="N49" s="1108"/>
      <c r="O49" s="1108"/>
    </row>
    <row r="50" spans="1:15" s="978" customFormat="1" ht="12">
      <c r="F50" s="875"/>
      <c r="G50" s="876"/>
      <c r="H50" s="876"/>
    </row>
    <row r="53" spans="1:15">
      <c r="G53" s="870"/>
    </row>
    <row r="54" spans="1:15">
      <c r="H54" s="870"/>
    </row>
    <row r="57" spans="1:15">
      <c r="B57" s="877"/>
      <c r="D57" s="877"/>
      <c r="E57" s="877"/>
      <c r="F57" s="877"/>
      <c r="G57" s="877"/>
      <c r="H57" s="877"/>
      <c r="I57" s="877"/>
      <c r="J57" s="878"/>
      <c r="K57" s="878"/>
      <c r="L57" s="878"/>
      <c r="M57" s="878"/>
    </row>
    <row r="58" spans="1:15">
      <c r="B58" s="877"/>
      <c r="D58" s="879"/>
      <c r="E58" s="880"/>
      <c r="F58" s="881"/>
    </row>
    <row r="59" spans="1:15">
      <c r="B59" s="877"/>
      <c r="D59" s="882"/>
      <c r="E59" s="880"/>
      <c r="F59" s="881"/>
    </row>
    <row r="60" spans="1:15">
      <c r="B60" s="877"/>
      <c r="D60" s="882"/>
      <c r="E60" s="880"/>
      <c r="F60" s="881"/>
    </row>
    <row r="61" spans="1:15">
      <c r="B61" s="877"/>
      <c r="D61" s="882"/>
      <c r="E61" s="880"/>
      <c r="F61" s="881"/>
    </row>
    <row r="62" spans="1:15">
      <c r="B62" s="877"/>
      <c r="D62" s="882"/>
      <c r="E62" s="880"/>
      <c r="F62" s="881"/>
    </row>
    <row r="63" spans="1:15">
      <c r="B63" s="877"/>
      <c r="D63" s="882"/>
      <c r="E63" s="880"/>
      <c r="F63" s="881"/>
    </row>
    <row r="64" spans="1:15">
      <c r="B64" s="878"/>
      <c r="D64" s="882"/>
      <c r="E64" s="880"/>
      <c r="F64" s="881"/>
    </row>
    <row r="65" spans="2:6">
      <c r="B65" s="878"/>
      <c r="D65" s="882"/>
      <c r="E65" s="880"/>
      <c r="F65" s="881"/>
    </row>
    <row r="66" spans="2:6">
      <c r="B66" s="878"/>
      <c r="D66" s="882"/>
      <c r="E66" s="880"/>
      <c r="F66" s="881"/>
    </row>
    <row r="67" spans="2:6">
      <c r="B67" s="878"/>
      <c r="D67" s="882"/>
      <c r="E67" s="880"/>
      <c r="F67" s="881"/>
    </row>
    <row r="68" spans="2:6">
      <c r="B68" s="878"/>
      <c r="D68" s="882"/>
      <c r="E68" s="880"/>
      <c r="F68" s="881"/>
    </row>
    <row r="69" spans="2:6" ht="15">
      <c r="B69" s="879"/>
      <c r="C69" s="1109"/>
      <c r="D69" s="882"/>
      <c r="E69" s="880"/>
      <c r="F69" s="881"/>
    </row>
    <row r="70" spans="2:6">
      <c r="D70" s="882"/>
      <c r="E70" s="880"/>
      <c r="F70" s="881"/>
    </row>
    <row r="71" spans="2:6">
      <c r="D71" s="879"/>
      <c r="E71" s="879"/>
      <c r="F71" s="879"/>
    </row>
  </sheetData>
  <conditionalFormatting sqref="A45">
    <cfRule type="cellIs" dxfId="368" priority="3" stopIfTrue="1" operator="equal">
      <formula>0</formula>
    </cfRule>
  </conditionalFormatting>
  <conditionalFormatting sqref="A26">
    <cfRule type="cellIs" dxfId="367" priority="2" stopIfTrue="1" operator="equal">
      <formula>0</formula>
    </cfRule>
  </conditionalFormatting>
  <conditionalFormatting sqref="A46">
    <cfRule type="cellIs" dxfId="36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2" manualBreakCount="2">
    <brk id="29" max="11" man="1"/>
    <brk id="5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EDF082"/>
  </sheetPr>
  <dimension ref="A1:S44"/>
  <sheetViews>
    <sheetView view="pageBreakPreview" zoomScaleNormal="80" zoomScaleSheetLayoutView="100" workbookViewId="0"/>
  </sheetViews>
  <sheetFormatPr baseColWidth="10" defaultColWidth="11.42578125" defaultRowHeight="15"/>
  <cols>
    <col min="1" max="1" width="7.140625" style="820" customWidth="1"/>
    <col min="2" max="2" width="14.140625" style="820" customWidth="1"/>
    <col min="3" max="10" width="13" style="820" customWidth="1"/>
    <col min="11" max="11" width="4.28515625" style="837" customWidth="1"/>
    <col min="12" max="12" width="7.140625" style="820" customWidth="1"/>
    <col min="13" max="13" width="14" style="820" customWidth="1"/>
    <col min="14" max="18" width="13.28515625" style="820" customWidth="1"/>
    <col min="19" max="19" width="16.28515625" style="820" customWidth="1"/>
    <col min="20" max="16384" width="11.42578125" style="820"/>
  </cols>
  <sheetData>
    <row r="1" spans="1:19" ht="16.5">
      <c r="A1" s="847" t="s">
        <v>663</v>
      </c>
      <c r="B1" s="848"/>
      <c r="C1" s="848"/>
      <c r="D1" s="848"/>
      <c r="E1" s="848"/>
      <c r="F1" s="848"/>
      <c r="G1" s="848"/>
      <c r="H1" s="848"/>
      <c r="I1" s="848"/>
      <c r="J1" s="848"/>
      <c r="K1" s="849"/>
      <c r="L1" s="847" t="s">
        <v>663</v>
      </c>
      <c r="M1" s="848"/>
      <c r="N1" s="848"/>
      <c r="O1" s="848"/>
      <c r="P1" s="848"/>
      <c r="Q1" s="848"/>
      <c r="R1" s="848"/>
      <c r="S1" s="848"/>
    </row>
    <row r="2" spans="1:19">
      <c r="A2" s="848"/>
      <c r="B2" s="848"/>
      <c r="C2" s="848"/>
      <c r="D2" s="848"/>
      <c r="E2" s="848"/>
      <c r="F2" s="848"/>
      <c r="G2" s="848"/>
      <c r="H2" s="848"/>
      <c r="I2" s="848"/>
      <c r="J2" s="848"/>
      <c r="K2" s="849"/>
      <c r="L2" s="848"/>
      <c r="M2" s="848"/>
      <c r="N2" s="848"/>
      <c r="O2" s="848"/>
      <c r="P2" s="848"/>
      <c r="Q2" s="848"/>
      <c r="R2" s="848"/>
      <c r="S2" s="848"/>
    </row>
    <row r="3" spans="1:19" ht="15.75" customHeight="1">
      <c r="A3" s="1610" t="s">
        <v>615</v>
      </c>
      <c r="B3" s="1611" t="s">
        <v>631</v>
      </c>
      <c r="C3" s="850" t="s">
        <v>11</v>
      </c>
      <c r="D3" s="851"/>
      <c r="E3" s="851"/>
      <c r="F3" s="851"/>
      <c r="G3" s="851"/>
      <c r="H3" s="851"/>
      <c r="I3" s="851"/>
      <c r="J3" s="851"/>
      <c r="K3" s="852"/>
      <c r="L3" s="1623" t="s">
        <v>615</v>
      </c>
      <c r="M3" s="1611" t="s">
        <v>631</v>
      </c>
      <c r="N3" s="853" t="s">
        <v>58</v>
      </c>
      <c r="O3" s="854"/>
      <c r="P3" s="854"/>
      <c r="Q3" s="854"/>
      <c r="R3" s="854"/>
      <c r="S3" s="1620" t="s">
        <v>949</v>
      </c>
    </row>
    <row r="4" spans="1:19">
      <c r="A4" s="1610"/>
      <c r="B4" s="1612"/>
      <c r="C4" s="1614" t="s">
        <v>629</v>
      </c>
      <c r="D4" s="856" t="s">
        <v>11</v>
      </c>
      <c r="E4" s="854"/>
      <c r="F4" s="855"/>
      <c r="G4" s="1614" t="s">
        <v>616</v>
      </c>
      <c r="H4" s="856" t="s">
        <v>11</v>
      </c>
      <c r="I4" s="854"/>
      <c r="J4" s="854"/>
      <c r="K4" s="852"/>
      <c r="L4" s="1624"/>
      <c r="M4" s="1612"/>
      <c r="N4" s="1614" t="s">
        <v>10</v>
      </c>
      <c r="O4" s="854" t="s">
        <v>11</v>
      </c>
      <c r="P4" s="854"/>
      <c r="Q4" s="854"/>
      <c r="R4" s="854"/>
      <c r="S4" s="1621"/>
    </row>
    <row r="5" spans="1:19" ht="15.75" customHeight="1">
      <c r="A5" s="1610"/>
      <c r="B5" s="1612"/>
      <c r="C5" s="1615"/>
      <c r="D5" s="1614" t="s">
        <v>618</v>
      </c>
      <c r="E5" s="1614" t="s">
        <v>619</v>
      </c>
      <c r="F5" s="1614" t="s">
        <v>626</v>
      </c>
      <c r="G5" s="1615"/>
      <c r="H5" s="1617" t="s">
        <v>627</v>
      </c>
      <c r="I5" s="1614" t="s">
        <v>617</v>
      </c>
      <c r="J5" s="1620" t="s">
        <v>632</v>
      </c>
      <c r="K5" s="857"/>
      <c r="L5" s="1624"/>
      <c r="M5" s="1612"/>
      <c r="N5" s="1615"/>
      <c r="O5" s="1614" t="s">
        <v>620</v>
      </c>
      <c r="P5" s="1614" t="s">
        <v>621</v>
      </c>
      <c r="Q5" s="1617" t="s">
        <v>948</v>
      </c>
      <c r="R5" s="1620" t="s">
        <v>622</v>
      </c>
      <c r="S5" s="1621"/>
    </row>
    <row r="6" spans="1:19" ht="15.75" customHeight="1">
      <c r="A6" s="1610"/>
      <c r="B6" s="1612"/>
      <c r="C6" s="1615"/>
      <c r="D6" s="1615"/>
      <c r="E6" s="1615"/>
      <c r="F6" s="1615"/>
      <c r="G6" s="1615"/>
      <c r="H6" s="1618"/>
      <c r="I6" s="1615"/>
      <c r="J6" s="1621"/>
      <c r="K6" s="857"/>
      <c r="L6" s="1624"/>
      <c r="M6" s="1612"/>
      <c r="N6" s="1615"/>
      <c r="O6" s="1615"/>
      <c r="P6" s="1615"/>
      <c r="Q6" s="1618"/>
      <c r="R6" s="1621"/>
      <c r="S6" s="1621"/>
    </row>
    <row r="7" spans="1:19">
      <c r="A7" s="1610"/>
      <c r="B7" s="1613"/>
      <c r="C7" s="1616"/>
      <c r="D7" s="1616"/>
      <c r="E7" s="1616"/>
      <c r="F7" s="1616"/>
      <c r="G7" s="1616"/>
      <c r="H7" s="1619"/>
      <c r="I7" s="1616"/>
      <c r="J7" s="1622"/>
      <c r="K7" s="857"/>
      <c r="L7" s="1624"/>
      <c r="M7" s="1613"/>
      <c r="N7" s="1616"/>
      <c r="O7" s="1616"/>
      <c r="P7" s="1616"/>
      <c r="Q7" s="1619"/>
      <c r="R7" s="1622"/>
      <c r="S7" s="1622"/>
    </row>
    <row r="8" spans="1:19" ht="15.75">
      <c r="A8" s="1610"/>
      <c r="B8" s="654" t="s">
        <v>628</v>
      </c>
      <c r="C8" s="655"/>
      <c r="D8" s="655"/>
      <c r="E8" s="655"/>
      <c r="F8" s="655"/>
      <c r="G8" s="655"/>
      <c r="H8" s="655"/>
      <c r="I8" s="655"/>
      <c r="J8" s="655"/>
      <c r="K8" s="858"/>
      <c r="L8" s="1625"/>
      <c r="M8" s="655" t="s">
        <v>628</v>
      </c>
      <c r="N8" s="859"/>
      <c r="O8" s="655"/>
      <c r="P8" s="655"/>
      <c r="Q8" s="655"/>
      <c r="R8" s="655"/>
      <c r="S8" s="859"/>
    </row>
    <row r="9" spans="1:19">
      <c r="A9" s="411">
        <v>1990</v>
      </c>
      <c r="B9" s="965">
        <v>83905.134052697904</v>
      </c>
      <c r="C9" s="965">
        <v>18204.671617676951</v>
      </c>
      <c r="D9" s="965">
        <v>13922.982235736741</v>
      </c>
      <c r="E9" s="965">
        <v>1714.6851584831797</v>
      </c>
      <c r="F9" s="965">
        <v>2567.0042234570374</v>
      </c>
      <c r="G9" s="1329">
        <v>65700.462435020949</v>
      </c>
      <c r="H9" s="965">
        <v>13318.564083238345</v>
      </c>
      <c r="I9" s="1329">
        <v>26481.355483470557</v>
      </c>
      <c r="J9" s="965">
        <v>25900.542868312041</v>
      </c>
      <c r="K9" s="965"/>
      <c r="L9" s="946">
        <v>1990</v>
      </c>
      <c r="M9" s="965">
        <v>83905.134052697904</v>
      </c>
      <c r="N9" s="965">
        <v>26481.355483470557</v>
      </c>
      <c r="O9" s="965">
        <v>325.47499139212147</v>
      </c>
      <c r="P9" s="965">
        <v>25916.737294550152</v>
      </c>
      <c r="Q9" s="1329">
        <v>198.05847310822787</v>
      </c>
      <c r="R9" s="965">
        <v>41.084724420052197</v>
      </c>
      <c r="S9" s="1123">
        <v>1191.388078891772</v>
      </c>
    </row>
    <row r="10" spans="1:19">
      <c r="A10" s="832">
        <v>1991</v>
      </c>
      <c r="B10" s="1210">
        <v>88426.540460050455</v>
      </c>
      <c r="C10" s="965">
        <v>18891.934854247203</v>
      </c>
      <c r="D10" s="965">
        <v>13994.078377254093</v>
      </c>
      <c r="E10" s="965">
        <v>2127.8481412021411</v>
      </c>
      <c r="F10" s="965">
        <v>2770.0083357909707</v>
      </c>
      <c r="G10" s="1329">
        <v>69534.605605803255</v>
      </c>
      <c r="H10" s="965">
        <v>13662.607703105396</v>
      </c>
      <c r="I10" s="1329">
        <v>27275.39381360458</v>
      </c>
      <c r="J10" s="965">
        <v>28596.604089093278</v>
      </c>
      <c r="K10" s="965"/>
      <c r="L10" s="946">
        <v>1991</v>
      </c>
      <c r="M10" s="965">
        <v>88426.540460050455</v>
      </c>
      <c r="N10" s="965">
        <v>27275.39381360458</v>
      </c>
      <c r="O10" s="965">
        <v>319.18265715186601</v>
      </c>
      <c r="P10" s="965">
        <v>26646.59075228485</v>
      </c>
      <c r="Q10" s="1329">
        <v>262.16939812596138</v>
      </c>
      <c r="R10" s="965">
        <v>47.451006041898125</v>
      </c>
      <c r="S10" s="1123">
        <v>1089.8433378740388</v>
      </c>
    </row>
    <row r="11" spans="1:19">
      <c r="A11" s="832">
        <v>1992</v>
      </c>
      <c r="B11" s="1210">
        <v>86624.29059246699</v>
      </c>
      <c r="C11" s="965">
        <v>17576.823783574036</v>
      </c>
      <c r="D11" s="965">
        <v>12384.217956414843</v>
      </c>
      <c r="E11" s="965">
        <v>2126.7144684574055</v>
      </c>
      <c r="F11" s="965">
        <v>3065.8913587017869</v>
      </c>
      <c r="G11" s="1329">
        <v>69047.466808892961</v>
      </c>
      <c r="H11" s="965">
        <v>13618.731620120507</v>
      </c>
      <c r="I11" s="1329">
        <v>27751.715156066875</v>
      </c>
      <c r="J11" s="965">
        <v>27677.020032705583</v>
      </c>
      <c r="K11" s="965"/>
      <c r="L11" s="946">
        <v>1992</v>
      </c>
      <c r="M11" s="965">
        <v>86624.29059246699</v>
      </c>
      <c r="N11" s="965">
        <v>27751.715156066875</v>
      </c>
      <c r="O11" s="965">
        <v>325.40026279399024</v>
      </c>
      <c r="P11" s="965">
        <v>27139.637975977599</v>
      </c>
      <c r="Q11" s="1329">
        <v>232.9336561620255</v>
      </c>
      <c r="R11" s="965">
        <v>53.743261133257477</v>
      </c>
      <c r="S11" s="1123">
        <v>1037.5451518379746</v>
      </c>
    </row>
    <row r="12" spans="1:19">
      <c r="A12" s="832">
        <v>1993</v>
      </c>
      <c r="B12" s="1210">
        <v>89656.370462093575</v>
      </c>
      <c r="C12" s="965">
        <v>17239.620215204006</v>
      </c>
      <c r="D12" s="965">
        <v>12056.797957830755</v>
      </c>
      <c r="E12" s="965">
        <v>2211.6199464482834</v>
      </c>
      <c r="F12" s="965">
        <v>2971.2023109249672</v>
      </c>
      <c r="G12" s="1329">
        <v>72416.750246889569</v>
      </c>
      <c r="H12" s="965">
        <v>13390.98973336018</v>
      </c>
      <c r="I12" s="1329">
        <v>29400.540327926501</v>
      </c>
      <c r="J12" s="965">
        <v>29625.220185602884</v>
      </c>
      <c r="K12" s="965"/>
      <c r="L12" s="946">
        <v>1993</v>
      </c>
      <c r="M12" s="965">
        <v>89656.370462093575</v>
      </c>
      <c r="N12" s="965">
        <v>29400.540327926501</v>
      </c>
      <c r="O12" s="965">
        <v>297.04004694964641</v>
      </c>
      <c r="P12" s="965">
        <v>28835.740648612573</v>
      </c>
      <c r="Q12" s="1329">
        <v>214.01637123102955</v>
      </c>
      <c r="R12" s="965">
        <v>53.743261133257477</v>
      </c>
      <c r="S12" s="1123">
        <v>1106.4962847689703</v>
      </c>
    </row>
    <row r="13" spans="1:19">
      <c r="A13" s="832">
        <v>1994</v>
      </c>
      <c r="B13" s="1210">
        <v>86907.640645439416</v>
      </c>
      <c r="C13" s="965">
        <v>16826.283285725873</v>
      </c>
      <c r="D13" s="965">
        <v>11598.522994386652</v>
      </c>
      <c r="E13" s="965">
        <v>2025.4308603311479</v>
      </c>
      <c r="F13" s="965">
        <v>3202.3294310080737</v>
      </c>
      <c r="G13" s="1329">
        <v>70081.35735971354</v>
      </c>
      <c r="H13" s="965">
        <v>13173.832991029196</v>
      </c>
      <c r="I13" s="1329">
        <v>28257.020751861928</v>
      </c>
      <c r="J13" s="965">
        <v>28650.503616822425</v>
      </c>
      <c r="K13" s="965"/>
      <c r="L13" s="946">
        <v>1994</v>
      </c>
      <c r="M13" s="965">
        <v>86907.640645439416</v>
      </c>
      <c r="N13" s="965">
        <v>28257.020751861928</v>
      </c>
      <c r="O13" s="965">
        <v>315.98916039727379</v>
      </c>
      <c r="P13" s="965">
        <v>27680.050199061352</v>
      </c>
      <c r="Q13" s="1329">
        <v>210.42127208097736</v>
      </c>
      <c r="R13" s="965">
        <v>50.560120322334505</v>
      </c>
      <c r="S13" s="1123">
        <v>1160.1252319190226</v>
      </c>
    </row>
    <row r="14" spans="1:19">
      <c r="A14" s="832">
        <v>1995</v>
      </c>
      <c r="B14" s="1210">
        <v>87515.425228028354</v>
      </c>
      <c r="C14" s="965">
        <v>16634.992719716018</v>
      </c>
      <c r="D14" s="965">
        <v>11076.672232763358</v>
      </c>
      <c r="E14" s="965">
        <v>2422.2339019978276</v>
      </c>
      <c r="F14" s="965">
        <v>3136.0865849548313</v>
      </c>
      <c r="G14" s="1329">
        <v>70880.43250831234</v>
      </c>
      <c r="H14" s="965">
        <v>10866.807585092842</v>
      </c>
      <c r="I14" s="1329">
        <v>28871.78435075959</v>
      </c>
      <c r="J14" s="965">
        <v>31141.840572459907</v>
      </c>
      <c r="K14" s="965"/>
      <c r="L14" s="946">
        <v>1995</v>
      </c>
      <c r="M14" s="965">
        <v>87515.425228028354</v>
      </c>
      <c r="N14" s="965">
        <v>28871.78435075959</v>
      </c>
      <c r="O14" s="965">
        <v>311.47391248315546</v>
      </c>
      <c r="P14" s="965">
        <v>28315.276853448111</v>
      </c>
      <c r="Q14" s="1329">
        <v>206.83589509724538</v>
      </c>
      <c r="R14" s="965">
        <v>38.197689731075556</v>
      </c>
      <c r="S14" s="1123">
        <v>1198.0676729027546</v>
      </c>
    </row>
    <row r="15" spans="1:19">
      <c r="A15" s="832">
        <v>1996</v>
      </c>
      <c r="B15" s="1210">
        <v>91764.985785585101</v>
      </c>
      <c r="C15" s="965">
        <v>17847.85203103926</v>
      </c>
      <c r="D15" s="965">
        <v>12087.802811077698</v>
      </c>
      <c r="E15" s="965">
        <v>2496.9536596974967</v>
      </c>
      <c r="F15" s="965">
        <v>3263.0955602640656</v>
      </c>
      <c r="G15" s="1329">
        <v>73917.133754545837</v>
      </c>
      <c r="H15" s="965">
        <v>10831.568756229546</v>
      </c>
      <c r="I15" s="1329">
        <v>29166.543928632622</v>
      </c>
      <c r="J15" s="965">
        <v>33919.021069683651</v>
      </c>
      <c r="K15" s="965"/>
      <c r="L15" s="946">
        <v>1996</v>
      </c>
      <c r="M15" s="965">
        <v>91764.985785585101</v>
      </c>
      <c r="N15" s="965">
        <v>29166.543928632622</v>
      </c>
      <c r="O15" s="965">
        <v>308.28514718337351</v>
      </c>
      <c r="P15" s="965">
        <v>28560.469065517653</v>
      </c>
      <c r="Q15" s="1329">
        <v>262.77516701144532</v>
      </c>
      <c r="R15" s="965">
        <v>35.014548920152592</v>
      </c>
      <c r="S15" s="1123">
        <v>1570.2494649885548</v>
      </c>
    </row>
    <row r="16" spans="1:19">
      <c r="A16" s="832">
        <v>1997</v>
      </c>
      <c r="B16" s="1210">
        <v>89367.739620253007</v>
      </c>
      <c r="C16" s="965">
        <v>17218.478030851573</v>
      </c>
      <c r="D16" s="965">
        <v>11530.08318228383</v>
      </c>
      <c r="E16" s="965">
        <v>2365.968127391608</v>
      </c>
      <c r="F16" s="965">
        <v>3322.4267211761326</v>
      </c>
      <c r="G16" s="1329">
        <v>72149.261589401431</v>
      </c>
      <c r="H16" s="965">
        <v>10590.473444419265</v>
      </c>
      <c r="I16" s="1329">
        <v>29559.497963318583</v>
      </c>
      <c r="J16" s="965">
        <v>31999.290181663579</v>
      </c>
      <c r="K16" s="965"/>
      <c r="L16" s="946">
        <v>1997</v>
      </c>
      <c r="M16" s="965">
        <v>89367.739620253007</v>
      </c>
      <c r="N16" s="965">
        <v>29559.497963318583</v>
      </c>
      <c r="O16" s="965">
        <v>295.552281107363</v>
      </c>
      <c r="P16" s="965">
        <v>28950.896323725126</v>
      </c>
      <c r="Q16" s="1329">
        <v>284.40109118779128</v>
      </c>
      <c r="R16" s="965">
        <v>28.648267298306671</v>
      </c>
      <c r="S16" s="1123">
        <v>1702.8339248122088</v>
      </c>
    </row>
    <row r="17" spans="1:19">
      <c r="A17" s="832">
        <v>1998</v>
      </c>
      <c r="B17" s="1210">
        <v>91302.423016053348</v>
      </c>
      <c r="C17" s="965">
        <v>18188.547072114281</v>
      </c>
      <c r="D17" s="965">
        <v>12639.879062983737</v>
      </c>
      <c r="E17" s="965">
        <v>2460.1438385689212</v>
      </c>
      <c r="F17" s="965">
        <v>3088.5241705616277</v>
      </c>
      <c r="G17" s="1329">
        <v>73113.875943939071</v>
      </c>
      <c r="H17" s="965">
        <v>10620.683488546605</v>
      </c>
      <c r="I17" s="1329">
        <v>30188.487913106492</v>
      </c>
      <c r="J17" s="965">
        <v>32304.704542285988</v>
      </c>
      <c r="K17" s="965"/>
      <c r="L17" s="946">
        <v>1998</v>
      </c>
      <c r="M17" s="965">
        <v>91302.423016053348</v>
      </c>
      <c r="N17" s="965">
        <v>30188.487913106492</v>
      </c>
      <c r="O17" s="965">
        <v>292.57653697272201</v>
      </c>
      <c r="P17" s="965">
        <v>29575.659603839056</v>
      </c>
      <c r="Q17" s="1329">
        <v>291.63015454738184</v>
      </c>
      <c r="R17" s="965">
        <v>28.621617747331499</v>
      </c>
      <c r="S17" s="1123">
        <v>1890.9173974526182</v>
      </c>
    </row>
    <row r="18" spans="1:19">
      <c r="A18" s="832">
        <v>1999</v>
      </c>
      <c r="B18" s="1210">
        <v>89053.553932443305</v>
      </c>
      <c r="C18" s="965">
        <v>17218.058372067186</v>
      </c>
      <c r="D18" s="965">
        <v>11937.042145897167</v>
      </c>
      <c r="E18" s="965">
        <v>2245.9048202546005</v>
      </c>
      <c r="F18" s="965">
        <v>3035.1114059154152</v>
      </c>
      <c r="G18" s="1329">
        <v>71835.495560376119</v>
      </c>
      <c r="H18" s="965">
        <v>10069.56150614129</v>
      </c>
      <c r="I18" s="1329">
        <v>31676.105099591241</v>
      </c>
      <c r="J18" s="965">
        <v>30089.828954643588</v>
      </c>
      <c r="K18" s="965"/>
      <c r="L18" s="946">
        <v>1999</v>
      </c>
      <c r="M18" s="965">
        <v>89053.553932443305</v>
      </c>
      <c r="N18" s="965">
        <v>31676.105099591241</v>
      </c>
      <c r="O18" s="965">
        <v>276.67563822420448</v>
      </c>
      <c r="P18" s="965">
        <v>31078.284664474228</v>
      </c>
      <c r="Q18" s="1329">
        <v>298.88353864487635</v>
      </c>
      <c r="R18" s="965">
        <v>22.261258247924502</v>
      </c>
      <c r="S18" s="1123">
        <v>2060.0644613551235</v>
      </c>
    </row>
    <row r="19" spans="1:19">
      <c r="A19" s="832">
        <v>2000</v>
      </c>
      <c r="B19" s="1210">
        <v>86990.770303285666</v>
      </c>
      <c r="C19" s="965">
        <v>17037.540221241659</v>
      </c>
      <c r="D19" s="965">
        <v>11580.486715745916</v>
      </c>
      <c r="E19" s="965">
        <v>2225.5010590358752</v>
      </c>
      <c r="F19" s="965">
        <v>3231.5524464598666</v>
      </c>
      <c r="G19" s="1329">
        <v>69953.230082044014</v>
      </c>
      <c r="H19" s="965">
        <v>10416.083478620183</v>
      </c>
      <c r="I19" s="1329">
        <v>30956.807489580711</v>
      </c>
      <c r="J19" s="965">
        <v>28580.339113843111</v>
      </c>
      <c r="K19" s="965"/>
      <c r="L19" s="946">
        <v>2000</v>
      </c>
      <c r="M19" s="965">
        <v>86990.770303285666</v>
      </c>
      <c r="N19" s="965">
        <v>30956.807489580711</v>
      </c>
      <c r="O19" s="965">
        <v>267.13509897509397</v>
      </c>
      <c r="P19" s="965">
        <v>30360.715500860435</v>
      </c>
      <c r="Q19" s="1329">
        <v>309.87581124696635</v>
      </c>
      <c r="R19" s="965">
        <v>19.081078498221</v>
      </c>
      <c r="S19" s="1123">
        <v>2168.7724927530335</v>
      </c>
    </row>
    <row r="20" spans="1:19">
      <c r="A20" s="832">
        <v>2001</v>
      </c>
      <c r="B20" s="1210">
        <v>88879.711013406239</v>
      </c>
      <c r="C20" s="965">
        <v>16549.424522073314</v>
      </c>
      <c r="D20" s="965">
        <v>11402.764500570474</v>
      </c>
      <c r="E20" s="965">
        <v>2343.743680556558</v>
      </c>
      <c r="F20" s="965">
        <v>2802.9163409462803</v>
      </c>
      <c r="G20" s="1329">
        <v>72330.286491332925</v>
      </c>
      <c r="H20" s="965">
        <v>9931.2906264351295</v>
      </c>
      <c r="I20" s="1329">
        <v>30286.736082493637</v>
      </c>
      <c r="J20" s="965">
        <v>32112.259782404166</v>
      </c>
      <c r="K20" s="965"/>
      <c r="L20" s="946">
        <v>2001</v>
      </c>
      <c r="M20" s="965">
        <v>88879.711013406239</v>
      </c>
      <c r="N20" s="965">
        <v>30286.736082493637</v>
      </c>
      <c r="O20" s="965">
        <v>260.774739475687</v>
      </c>
      <c r="P20" s="965">
        <v>29689.405418395025</v>
      </c>
      <c r="Q20" s="1329">
        <v>317.47484612470589</v>
      </c>
      <c r="R20" s="965">
        <v>19.081078498221</v>
      </c>
      <c r="S20" s="1123">
        <v>2101.3233058752944</v>
      </c>
    </row>
    <row r="21" spans="1:19" ht="12.6" customHeight="1">
      <c r="A21" s="832">
        <v>2002</v>
      </c>
      <c r="B21" s="1210">
        <v>82867.070678685821</v>
      </c>
      <c r="C21" s="965">
        <v>14126.987072028474</v>
      </c>
      <c r="D21" s="965">
        <v>8859.1295295422224</v>
      </c>
      <c r="E21" s="965">
        <v>2212.6330159251306</v>
      </c>
      <c r="F21" s="965">
        <v>3055.2245265611232</v>
      </c>
      <c r="G21" s="1329">
        <v>68740.083606657339</v>
      </c>
      <c r="H21" s="965">
        <v>9261.8084853130076</v>
      </c>
      <c r="I21" s="1329">
        <v>29874.40537262673</v>
      </c>
      <c r="J21" s="965">
        <v>29603.869748717607</v>
      </c>
      <c r="K21" s="965"/>
      <c r="L21" s="946">
        <v>2002</v>
      </c>
      <c r="M21" s="965">
        <v>82867.070678685821</v>
      </c>
      <c r="N21" s="965">
        <v>29874.40537262673</v>
      </c>
      <c r="O21" s="965">
        <v>244.87384072716949</v>
      </c>
      <c r="P21" s="965">
        <v>29323.121274167788</v>
      </c>
      <c r="Q21" s="1329">
        <v>290.50935898325724</v>
      </c>
      <c r="R21" s="965">
        <v>15.9008987485175</v>
      </c>
      <c r="S21" s="1123">
        <v>2140.8888250167424</v>
      </c>
    </row>
    <row r="22" spans="1:19">
      <c r="A22" s="832">
        <v>2003</v>
      </c>
      <c r="B22" s="1210">
        <v>81572.903267200221</v>
      </c>
      <c r="C22" s="965">
        <v>14531.9955176883</v>
      </c>
      <c r="D22" s="965">
        <v>8325.0364279721362</v>
      </c>
      <c r="E22" s="965">
        <v>3272.5682690319154</v>
      </c>
      <c r="F22" s="965">
        <v>2934.3908206842516</v>
      </c>
      <c r="G22" s="1329">
        <v>67040.907749511927</v>
      </c>
      <c r="H22" s="965">
        <v>9253.5540450328681</v>
      </c>
      <c r="I22" s="1329">
        <v>28564.780589142425</v>
      </c>
      <c r="J22" s="965">
        <v>29222.573115336636</v>
      </c>
      <c r="K22" s="965"/>
      <c r="L22" s="946">
        <v>2003</v>
      </c>
      <c r="M22" s="965">
        <v>81572.903267200221</v>
      </c>
      <c r="N22" s="965">
        <v>28564.780589142425</v>
      </c>
      <c r="O22" s="965">
        <v>238.5134812277625</v>
      </c>
      <c r="P22" s="965">
        <v>27983.421349807246</v>
      </c>
      <c r="Q22" s="1329">
        <v>323.76467960919854</v>
      </c>
      <c r="R22" s="965">
        <v>19.081078498221</v>
      </c>
      <c r="S22" s="1123">
        <v>2227.4358063908016</v>
      </c>
    </row>
    <row r="23" spans="1:19">
      <c r="A23" s="832">
        <v>2004</v>
      </c>
      <c r="B23" s="1210">
        <v>80285.174417301678</v>
      </c>
      <c r="C23" s="965">
        <v>14387.287732691961</v>
      </c>
      <c r="D23" s="965">
        <v>8026.7529967149476</v>
      </c>
      <c r="E23" s="965">
        <v>3261.4656785992174</v>
      </c>
      <c r="F23" s="965">
        <v>3099.0690573777974</v>
      </c>
      <c r="G23" s="1329">
        <v>65897.886684609723</v>
      </c>
      <c r="H23" s="965">
        <v>9742.6176661278005</v>
      </c>
      <c r="I23" s="1329">
        <v>28771.593018183536</v>
      </c>
      <c r="J23" s="965">
        <v>27383.67600029839</v>
      </c>
      <c r="K23" s="965"/>
      <c r="L23" s="946">
        <v>2004</v>
      </c>
      <c r="M23" s="965">
        <v>80285.174417301678</v>
      </c>
      <c r="N23" s="965">
        <v>28771.593018183536</v>
      </c>
      <c r="O23" s="965">
        <v>227.71041061801969</v>
      </c>
      <c r="P23" s="965">
        <v>28137.118577203622</v>
      </c>
      <c r="Q23" s="1329">
        <v>386.36953762704434</v>
      </c>
      <c r="R23" s="965">
        <v>20.394492734848544</v>
      </c>
      <c r="S23" s="1123">
        <v>3133.1991104109561</v>
      </c>
    </row>
    <row r="24" spans="1:19">
      <c r="A24" s="832">
        <v>2005</v>
      </c>
      <c r="B24" s="1210">
        <v>77471.73600477913</v>
      </c>
      <c r="C24" s="965">
        <v>15185.234355618197</v>
      </c>
      <c r="D24" s="965">
        <v>9405.3733072565083</v>
      </c>
      <c r="E24" s="965">
        <v>2863.4546402289243</v>
      </c>
      <c r="F24" s="965">
        <v>2916.4064081327624</v>
      </c>
      <c r="G24" s="1329">
        <v>62286.50164916092</v>
      </c>
      <c r="H24" s="965">
        <v>8923.1192565289912</v>
      </c>
      <c r="I24" s="1329">
        <v>27299.763621573889</v>
      </c>
      <c r="J24" s="965">
        <v>26063.618771058053</v>
      </c>
      <c r="K24" s="965"/>
      <c r="L24" s="946">
        <v>2005</v>
      </c>
      <c r="M24" s="965">
        <v>77471.73600477913</v>
      </c>
      <c r="N24" s="965">
        <v>27299.763621573889</v>
      </c>
      <c r="O24" s="965">
        <v>200.17410471733561</v>
      </c>
      <c r="P24" s="965">
        <v>26642.311404409651</v>
      </c>
      <c r="Q24" s="1329">
        <v>433.84236715187808</v>
      </c>
      <c r="R24" s="965">
        <v>23.43574529501991</v>
      </c>
      <c r="S24" s="1123">
        <v>3471.668968541931</v>
      </c>
    </row>
    <row r="25" spans="1:19">
      <c r="A25" s="832">
        <v>2006</v>
      </c>
      <c r="B25" s="1210">
        <v>78564.249861029864</v>
      </c>
      <c r="C25" s="965">
        <v>14385.163662753497</v>
      </c>
      <c r="D25" s="965">
        <v>8586.4052877235263</v>
      </c>
      <c r="E25" s="965">
        <v>2671.2533406488519</v>
      </c>
      <c r="F25" s="965">
        <v>3127.5050343811208</v>
      </c>
      <c r="G25" s="1329">
        <v>64179.086198276374</v>
      </c>
      <c r="H25" s="965">
        <v>9615.0140154261117</v>
      </c>
      <c r="I25" s="1329">
        <v>26703.985169007345</v>
      </c>
      <c r="J25" s="965">
        <v>27860.087013842924</v>
      </c>
      <c r="K25" s="965"/>
      <c r="L25" s="946">
        <v>2006</v>
      </c>
      <c r="M25" s="965">
        <v>78564.249861029864</v>
      </c>
      <c r="N25" s="965">
        <v>26703.985169007345</v>
      </c>
      <c r="O25" s="965">
        <v>188.11717273421115</v>
      </c>
      <c r="P25" s="965">
        <v>26040.084120151805</v>
      </c>
      <c r="Q25" s="1329">
        <v>456.34343731139325</v>
      </c>
      <c r="R25" s="965">
        <v>19.440438809937493</v>
      </c>
      <c r="S25" s="1123">
        <v>3845.7939000917358</v>
      </c>
    </row>
    <row r="26" spans="1:19">
      <c r="A26" s="832">
        <v>2007</v>
      </c>
      <c r="B26" s="1210">
        <v>71630.949980112215</v>
      </c>
      <c r="C26" s="965">
        <v>15074.275175533146</v>
      </c>
      <c r="D26" s="965">
        <v>9446.5079643335266</v>
      </c>
      <c r="E26" s="965">
        <v>2475.8319398868193</v>
      </c>
      <c r="F26" s="965">
        <v>3151.9352713127973</v>
      </c>
      <c r="G26" s="1329">
        <v>56556.674804579066</v>
      </c>
      <c r="H26" s="965">
        <v>10087.646984608249</v>
      </c>
      <c r="I26" s="1329">
        <v>26299.661156369042</v>
      </c>
      <c r="J26" s="965">
        <v>20169.36666360177</v>
      </c>
      <c r="K26" s="965"/>
      <c r="L26" s="946">
        <v>2007</v>
      </c>
      <c r="M26" s="965">
        <v>71630.949980112215</v>
      </c>
      <c r="N26" s="965">
        <v>26299.661156369042</v>
      </c>
      <c r="O26" s="965">
        <v>181.58826370806986</v>
      </c>
      <c r="P26" s="965">
        <v>25639.192753025869</v>
      </c>
      <c r="Q26" s="1329">
        <v>467.01593180706823</v>
      </c>
      <c r="R26" s="965">
        <v>11.864207828030901</v>
      </c>
      <c r="S26" s="1123">
        <v>3991.236808798335</v>
      </c>
    </row>
    <row r="27" spans="1:19">
      <c r="A27" s="832">
        <v>2008</v>
      </c>
      <c r="B27" s="1210">
        <v>76542.473070812717</v>
      </c>
      <c r="C27" s="965">
        <v>14996.329606424319</v>
      </c>
      <c r="D27" s="965">
        <v>8539.4993623226492</v>
      </c>
      <c r="E27" s="965">
        <v>3297.0961516161187</v>
      </c>
      <c r="F27" s="965">
        <v>3159.7340924855544</v>
      </c>
      <c r="G27" s="1329">
        <v>61546.143464388391</v>
      </c>
      <c r="H27" s="965">
        <v>9412.9821067527937</v>
      </c>
      <c r="I27" s="1329">
        <v>26266.021109369132</v>
      </c>
      <c r="J27" s="965">
        <v>25867.140248266456</v>
      </c>
      <c r="K27" s="965"/>
      <c r="L27" s="946">
        <v>2008</v>
      </c>
      <c r="M27" s="965">
        <v>76542.473070812717</v>
      </c>
      <c r="N27" s="965">
        <v>26266.021109369132</v>
      </c>
      <c r="O27" s="965">
        <v>176.30214420667923</v>
      </c>
      <c r="P27" s="965">
        <v>25606.316360301807</v>
      </c>
      <c r="Q27" s="1329">
        <v>473.93234636228954</v>
      </c>
      <c r="R27" s="965">
        <v>9.470258498356932</v>
      </c>
      <c r="S27" s="1123">
        <v>4099.2333417932296</v>
      </c>
    </row>
    <row r="28" spans="1:19">
      <c r="A28" s="832">
        <v>2009</v>
      </c>
      <c r="B28" s="1210">
        <v>73546.549795539511</v>
      </c>
      <c r="C28" s="965">
        <v>14840.747419397549</v>
      </c>
      <c r="D28" s="965">
        <v>9336.2590582761659</v>
      </c>
      <c r="E28" s="965">
        <v>2706.0057449704659</v>
      </c>
      <c r="F28" s="965">
        <v>2798.4826161509145</v>
      </c>
      <c r="G28" s="1329">
        <v>58705.802376141961</v>
      </c>
      <c r="H28" s="965">
        <v>8610.3591173086734</v>
      </c>
      <c r="I28" s="1329">
        <v>26129.130841551272</v>
      </c>
      <c r="J28" s="965">
        <v>23966.312417282006</v>
      </c>
      <c r="K28" s="965"/>
      <c r="L28" s="946">
        <v>2009</v>
      </c>
      <c r="M28" s="965">
        <v>73546.549795539511</v>
      </c>
      <c r="N28" s="965">
        <v>26129.130841551272</v>
      </c>
      <c r="O28" s="965">
        <v>158.54702752326207</v>
      </c>
      <c r="P28" s="965">
        <v>25451.873088171222</v>
      </c>
      <c r="Q28" s="1329">
        <v>499.42354600455928</v>
      </c>
      <c r="R28" s="965">
        <v>19.287179852231787</v>
      </c>
      <c r="S28" s="1123">
        <v>4583.9397793418202</v>
      </c>
    </row>
    <row r="29" spans="1:19">
      <c r="A29" s="832">
        <v>2010</v>
      </c>
      <c r="B29" s="1210">
        <v>76665.44864310656</v>
      </c>
      <c r="C29" s="965">
        <v>16132.282058373867</v>
      </c>
      <c r="D29" s="965">
        <v>9491.3934534273776</v>
      </c>
      <c r="E29" s="965">
        <v>3780.7313275200459</v>
      </c>
      <c r="F29" s="965">
        <v>2860.1572774264441</v>
      </c>
      <c r="G29" s="1329">
        <v>60533.166584732688</v>
      </c>
      <c r="H29" s="965">
        <v>9825.7716679138266</v>
      </c>
      <c r="I29" s="1329">
        <v>26270.132603233156</v>
      </c>
      <c r="J29" s="965">
        <v>24437.262313585714</v>
      </c>
      <c r="K29" s="965"/>
      <c r="L29" s="946">
        <v>2010</v>
      </c>
      <c r="M29" s="965">
        <v>76665.44864310656</v>
      </c>
      <c r="N29" s="965">
        <v>26270.132603233156</v>
      </c>
      <c r="O29" s="965">
        <v>162.76730075559044</v>
      </c>
      <c r="P29" s="965">
        <v>25643.85248674516</v>
      </c>
      <c r="Q29" s="1329">
        <v>445.72228807700458</v>
      </c>
      <c r="R29" s="965">
        <v>17.790527655403668</v>
      </c>
      <c r="S29" s="1123">
        <v>3974.4333979545959</v>
      </c>
    </row>
    <row r="30" spans="1:19">
      <c r="A30" s="832">
        <v>2011</v>
      </c>
      <c r="B30" s="1210">
        <v>74886.032094823255</v>
      </c>
      <c r="C30" s="965">
        <v>15596.162805896725</v>
      </c>
      <c r="D30" s="965">
        <v>9465.0233452119064</v>
      </c>
      <c r="E30" s="965">
        <v>3075.138392782736</v>
      </c>
      <c r="F30" s="965">
        <v>3056.0010679020852</v>
      </c>
      <c r="G30" s="1329">
        <v>59289.869288926522</v>
      </c>
      <c r="H30" s="965">
        <v>9861.4661979857665</v>
      </c>
      <c r="I30" s="1329">
        <v>26908.083440508228</v>
      </c>
      <c r="J30" s="965">
        <v>22520.319650432531</v>
      </c>
      <c r="K30" s="965"/>
      <c r="L30" s="946">
        <v>2011</v>
      </c>
      <c r="M30" s="965">
        <v>74886.032094823255</v>
      </c>
      <c r="N30" s="965">
        <v>26908.083440508228</v>
      </c>
      <c r="O30" s="965">
        <v>168.46267468607491</v>
      </c>
      <c r="P30" s="965">
        <v>26269.557826308061</v>
      </c>
      <c r="Q30" s="1329">
        <v>458.24099743085935</v>
      </c>
      <c r="R30" s="965">
        <v>11.821942083233328</v>
      </c>
      <c r="S30" s="1123">
        <v>3953.5498870952833</v>
      </c>
    </row>
    <row r="31" spans="1:19">
      <c r="A31" s="832">
        <v>2012</v>
      </c>
      <c r="B31" s="1210">
        <v>74902.575028791442</v>
      </c>
      <c r="C31" s="965">
        <v>15527.000739045892</v>
      </c>
      <c r="D31" s="965">
        <v>9831.8568942046604</v>
      </c>
      <c r="E31" s="965">
        <v>2978.3368033491006</v>
      </c>
      <c r="F31" s="965">
        <v>2716.8070414921322</v>
      </c>
      <c r="G31" s="1329">
        <v>59375.574289745549</v>
      </c>
      <c r="H31" s="965">
        <v>10036.622234827108</v>
      </c>
      <c r="I31" s="1329">
        <v>26445.306306923121</v>
      </c>
      <c r="J31" s="965">
        <v>22893.645747995324</v>
      </c>
      <c r="K31" s="965"/>
      <c r="L31" s="946">
        <v>2012</v>
      </c>
      <c r="M31" s="965">
        <v>74902.575028791442</v>
      </c>
      <c r="N31" s="965">
        <v>26445.306306923121</v>
      </c>
      <c r="O31" s="965">
        <v>171.59275817310072</v>
      </c>
      <c r="P31" s="965">
        <v>25866.125958516288</v>
      </c>
      <c r="Q31" s="1329">
        <v>398.71210274202258</v>
      </c>
      <c r="R31" s="965">
        <v>8.8754874917121054</v>
      </c>
      <c r="S31" s="1123">
        <v>3882.1309905385988</v>
      </c>
    </row>
    <row r="32" spans="1:19">
      <c r="A32" s="832">
        <v>2013</v>
      </c>
      <c r="B32" s="1210">
        <v>75523.238316020623</v>
      </c>
      <c r="C32" s="965">
        <v>15114.478924092842</v>
      </c>
      <c r="D32" s="965">
        <v>8594.2901103015265</v>
      </c>
      <c r="E32" s="965">
        <v>3271.8079947622723</v>
      </c>
      <c r="F32" s="965">
        <v>3248.3808190290438</v>
      </c>
      <c r="G32" s="1329">
        <v>60408.759391927793</v>
      </c>
      <c r="H32" s="965">
        <v>9862.7580829735598</v>
      </c>
      <c r="I32" s="1329">
        <v>26936.926246483617</v>
      </c>
      <c r="J32" s="965">
        <v>23609.075062470605</v>
      </c>
      <c r="K32" s="965"/>
      <c r="L32" s="946">
        <v>2013</v>
      </c>
      <c r="M32" s="965">
        <v>75523.238316020623</v>
      </c>
      <c r="N32" s="965">
        <v>26936.926246483617</v>
      </c>
      <c r="O32" s="965">
        <v>166.41198370281046</v>
      </c>
      <c r="P32" s="965">
        <v>26428.852739619851</v>
      </c>
      <c r="Q32" s="1329">
        <v>332.74659546259045</v>
      </c>
      <c r="R32" s="965">
        <v>8.9149276983648456</v>
      </c>
      <c r="S32" s="1123">
        <v>3723.1933991827204</v>
      </c>
    </row>
    <row r="33" spans="1:19">
      <c r="A33" s="832">
        <v>2014</v>
      </c>
      <c r="B33" s="1210">
        <v>71193.746068066932</v>
      </c>
      <c r="C33" s="965">
        <v>13232.137138851938</v>
      </c>
      <c r="D33" s="965">
        <v>7280.4735646916315</v>
      </c>
      <c r="E33" s="965">
        <v>2829.4606019905586</v>
      </c>
      <c r="F33" s="965">
        <v>3122.2029721697486</v>
      </c>
      <c r="G33" s="1329">
        <v>57961.608929215006</v>
      </c>
      <c r="H33" s="965">
        <v>9673.8948569343775</v>
      </c>
      <c r="I33" s="1329">
        <v>27407.408847934086</v>
      </c>
      <c r="J33" s="965">
        <v>20880.305224346543</v>
      </c>
      <c r="K33" s="965"/>
      <c r="L33" s="946">
        <v>2014</v>
      </c>
      <c r="M33" s="965">
        <v>71193.746068066932</v>
      </c>
      <c r="N33" s="965">
        <v>27407.408847934086</v>
      </c>
      <c r="O33" s="965">
        <v>175.96584383333513</v>
      </c>
      <c r="P33" s="965">
        <v>26869.359064179873</v>
      </c>
      <c r="Q33" s="1329">
        <v>353.13652413274303</v>
      </c>
      <c r="R33" s="965">
        <v>8.9474157881356842</v>
      </c>
      <c r="S33" s="1123">
        <v>3607.8960383039744</v>
      </c>
    </row>
    <row r="34" spans="1:19">
      <c r="A34" s="832">
        <v>2015</v>
      </c>
      <c r="B34" s="1210">
        <v>72239.298140859144</v>
      </c>
      <c r="C34" s="965">
        <v>14257.170818275412</v>
      </c>
      <c r="D34" s="965">
        <v>7897.7556785338556</v>
      </c>
      <c r="E34" s="965">
        <v>3043.0261231731938</v>
      </c>
      <c r="F34" s="965">
        <v>3316.3890165683656</v>
      </c>
      <c r="G34" s="1329">
        <v>57982.127322583736</v>
      </c>
      <c r="H34" s="965">
        <v>9477.2405473281869</v>
      </c>
      <c r="I34" s="1329">
        <v>27562.106047202189</v>
      </c>
      <c r="J34" s="965">
        <v>20942.780728053367</v>
      </c>
      <c r="K34" s="965"/>
      <c r="L34" s="946">
        <v>2015</v>
      </c>
      <c r="M34" s="965">
        <v>72239.298140859144</v>
      </c>
      <c r="N34" s="965">
        <v>27562.106047202189</v>
      </c>
      <c r="O34" s="965">
        <v>181.53956614969181</v>
      </c>
      <c r="P34" s="965">
        <v>26908.529378054522</v>
      </c>
      <c r="Q34" s="1329">
        <v>463.10892761356081</v>
      </c>
      <c r="R34" s="965">
        <v>8.9281753844110714</v>
      </c>
      <c r="S34" s="1123">
        <v>4724.0665871098836</v>
      </c>
    </row>
    <row r="35" spans="1:19">
      <c r="A35" s="832">
        <v>2016</v>
      </c>
      <c r="B35" s="1210">
        <v>73666.30323919814</v>
      </c>
      <c r="C35" s="965">
        <v>14213.754197831764</v>
      </c>
      <c r="D35" s="1123">
        <v>7624.9166988974321</v>
      </c>
      <c r="E35" s="965">
        <v>3141.1723258642678</v>
      </c>
      <c r="F35" s="965">
        <v>3447.6651730700669</v>
      </c>
      <c r="G35" s="1329">
        <v>59452.549041366387</v>
      </c>
      <c r="H35" s="965">
        <v>9851.3734697980344</v>
      </c>
      <c r="I35" s="1329">
        <v>28027.196179935439</v>
      </c>
      <c r="J35" s="965">
        <v>21573.979391632922</v>
      </c>
      <c r="K35" s="965"/>
      <c r="L35" s="946">
        <v>2016</v>
      </c>
      <c r="M35" s="965">
        <v>73666.30323919814</v>
      </c>
      <c r="N35" s="1093">
        <v>28027.196179935439</v>
      </c>
      <c r="O35" s="965">
        <v>178.67816356218034</v>
      </c>
      <c r="P35" s="965">
        <v>27398.908691313587</v>
      </c>
      <c r="Q35" s="1329">
        <v>440.67541688156962</v>
      </c>
      <c r="R35" s="965">
        <v>8.9339081781090197</v>
      </c>
      <c r="S35" s="1123">
        <v>5082.738733965446</v>
      </c>
    </row>
    <row r="36" spans="1:19" s="910" customFormat="1">
      <c r="A36" s="917">
        <v>2017</v>
      </c>
      <c r="B36" s="1210">
        <v>73457.931410026446</v>
      </c>
      <c r="C36" s="969">
        <v>13483.516780113696</v>
      </c>
      <c r="D36" s="965">
        <v>7620.6812152953435</v>
      </c>
      <c r="E36" s="965">
        <v>3120.4879044490053</v>
      </c>
      <c r="F36" s="969">
        <v>2742.347660369348</v>
      </c>
      <c r="G36" s="1324">
        <v>59974.414629912739</v>
      </c>
      <c r="H36" s="969">
        <v>10080.534579404557</v>
      </c>
      <c r="I36" s="1324">
        <v>28407.275388434147</v>
      </c>
      <c r="J36" s="969">
        <v>21486.604662074038</v>
      </c>
      <c r="K36" s="965"/>
      <c r="L36" s="946">
        <v>2017</v>
      </c>
      <c r="M36" s="965">
        <v>73457.931410026446</v>
      </c>
      <c r="N36" s="1093">
        <v>28407.275388434147</v>
      </c>
      <c r="O36" s="965">
        <v>181.55588595705424</v>
      </c>
      <c r="P36" s="965">
        <v>27830.973489618307</v>
      </c>
      <c r="Q36" s="1329">
        <v>385.81703486089555</v>
      </c>
      <c r="R36" s="965">
        <v>8.9289779978879142</v>
      </c>
      <c r="S36" s="1123">
        <v>5134.1520146035227</v>
      </c>
    </row>
    <row r="37" spans="1:19" s="1070" customFormat="1">
      <c r="A37" s="1099">
        <v>2018</v>
      </c>
      <c r="B37" s="1210">
        <v>72277.444233103524</v>
      </c>
      <c r="C37" s="1098">
        <v>13247.041486420805</v>
      </c>
      <c r="D37" s="1093">
        <v>5707.4624271370403</v>
      </c>
      <c r="E37" s="1093">
        <v>3203.5238311692847</v>
      </c>
      <c r="F37" s="1098">
        <v>4336.0552281144801</v>
      </c>
      <c r="G37" s="1098">
        <v>59030.402746682717</v>
      </c>
      <c r="H37" s="1098">
        <v>10512.435901181669</v>
      </c>
      <c r="I37" s="1098">
        <v>27550.676842635476</v>
      </c>
      <c r="J37" s="1098">
        <v>20967.290002865575</v>
      </c>
      <c r="K37" s="1093"/>
      <c r="L37" s="1099">
        <v>2018</v>
      </c>
      <c r="M37" s="1093">
        <v>72277.444233103524</v>
      </c>
      <c r="N37" s="1093">
        <v>27550.676842635476</v>
      </c>
      <c r="O37" s="1093">
        <v>174.71992237916248</v>
      </c>
      <c r="P37" s="1093">
        <v>26950.611440974946</v>
      </c>
      <c r="Q37" s="1093">
        <v>414.30886740623646</v>
      </c>
      <c r="R37" s="1093">
        <v>11.036611875131923</v>
      </c>
      <c r="S37" s="1123">
        <v>5259.5111069044706</v>
      </c>
    </row>
    <row r="38" spans="1:19" s="1070" customFormat="1">
      <c r="A38" s="1099">
        <v>2019</v>
      </c>
      <c r="B38" s="1210">
        <v>73577.176661240053</v>
      </c>
      <c r="C38" s="1212">
        <v>11691.44552860236</v>
      </c>
      <c r="D38" s="1210">
        <v>5393.6079120935228</v>
      </c>
      <c r="E38" s="1210">
        <v>2833.9805055606548</v>
      </c>
      <c r="F38" s="1212">
        <v>3463.8571109481832</v>
      </c>
      <c r="G38" s="1212">
        <v>61885.731132637702</v>
      </c>
      <c r="H38" s="1212">
        <v>10408.158541878625</v>
      </c>
      <c r="I38" s="1212">
        <v>27888.610673584153</v>
      </c>
      <c r="J38" s="1212">
        <v>23588.961917174925</v>
      </c>
      <c r="K38" s="1210"/>
      <c r="L38" s="1099">
        <v>2019</v>
      </c>
      <c r="M38" s="1210">
        <v>73577.176661240053</v>
      </c>
      <c r="N38" s="1210">
        <v>27888.610673584153</v>
      </c>
      <c r="O38" s="1210">
        <v>177.99569280000003</v>
      </c>
      <c r="P38" s="1210">
        <v>27214.26140668158</v>
      </c>
      <c r="Q38" s="1210">
        <v>482.90059305246359</v>
      </c>
      <c r="R38" s="1210">
        <v>13.452981050111999</v>
      </c>
      <c r="S38" s="1329">
        <v>5418.8220146969907</v>
      </c>
    </row>
    <row r="39" spans="1:19" ht="15.75" customHeight="1">
      <c r="A39" s="99" t="s">
        <v>168</v>
      </c>
    </row>
    <row r="40" spans="1:19" ht="15.75" customHeight="1">
      <c r="A40" s="764" t="s">
        <v>624</v>
      </c>
    </row>
    <row r="41" spans="1:19" ht="15.75" customHeight="1">
      <c r="A41" s="764" t="s">
        <v>625</v>
      </c>
    </row>
    <row r="42" spans="1:19" s="1393" customFormat="1" ht="15.75" customHeight="1">
      <c r="A42" s="764" t="s">
        <v>623</v>
      </c>
      <c r="K42" s="973"/>
    </row>
    <row r="43" spans="1:19" ht="15.75" customHeight="1">
      <c r="A43" s="983"/>
    </row>
    <row r="44" spans="1:19" ht="15.75" customHeight="1"/>
  </sheetData>
  <mergeCells count="18">
    <mergeCell ref="S3:S7"/>
    <mergeCell ref="R5:R7"/>
    <mergeCell ref="Q5:Q7"/>
    <mergeCell ref="P5:P7"/>
    <mergeCell ref="O5:O7"/>
    <mergeCell ref="H5:H7"/>
    <mergeCell ref="I5:I7"/>
    <mergeCell ref="J5:J7"/>
    <mergeCell ref="N4:N7"/>
    <mergeCell ref="M3:M7"/>
    <mergeCell ref="L3:L8"/>
    <mergeCell ref="A3:A8"/>
    <mergeCell ref="B3:B7"/>
    <mergeCell ref="C4:C7"/>
    <mergeCell ref="G4:G7"/>
    <mergeCell ref="D5:D7"/>
    <mergeCell ref="E5:E7"/>
    <mergeCell ref="F5:F7"/>
  </mergeCells>
  <conditionalFormatting sqref="A10 K36:K38 J9:K35 R9:S38 N9:N38">
    <cfRule type="cellIs" dxfId="365" priority="41" stopIfTrue="1" operator="equal">
      <formula>0</formula>
    </cfRule>
  </conditionalFormatting>
  <conditionalFormatting sqref="A9">
    <cfRule type="cellIs" dxfId="364" priority="40" stopIfTrue="1" operator="equal">
      <formula>0</formula>
    </cfRule>
  </conditionalFormatting>
  <conditionalFormatting sqref="A11">
    <cfRule type="cellIs" dxfId="363" priority="39" stopIfTrue="1" operator="equal">
      <formula>0</formula>
    </cfRule>
  </conditionalFormatting>
  <conditionalFormatting sqref="A12">
    <cfRule type="cellIs" dxfId="362" priority="38" stopIfTrue="1" operator="equal">
      <formula>0</formula>
    </cfRule>
  </conditionalFormatting>
  <conditionalFormatting sqref="A13">
    <cfRule type="cellIs" dxfId="361" priority="37" stopIfTrue="1" operator="equal">
      <formula>0</formula>
    </cfRule>
  </conditionalFormatting>
  <conditionalFormatting sqref="A14:A38">
    <cfRule type="cellIs" dxfId="360" priority="36" stopIfTrue="1" operator="equal">
      <formula>0</formula>
    </cfRule>
  </conditionalFormatting>
  <conditionalFormatting sqref="B9:B38">
    <cfRule type="cellIs" dxfId="359" priority="35" stopIfTrue="1" operator="equal">
      <formula>0</formula>
    </cfRule>
  </conditionalFormatting>
  <conditionalFormatting sqref="C9:C38">
    <cfRule type="cellIs" dxfId="358" priority="33" stopIfTrue="1" operator="equal">
      <formula>0</formula>
    </cfRule>
  </conditionalFormatting>
  <conditionalFormatting sqref="D36:E38 D9:F35 H9:H35">
    <cfRule type="cellIs" dxfId="357" priority="32" stopIfTrue="1" operator="equal">
      <formula>0</formula>
    </cfRule>
  </conditionalFormatting>
  <conditionalFormatting sqref="M9:M38">
    <cfRule type="cellIs" dxfId="356" priority="31" stopIfTrue="1" operator="equal">
      <formula>0</formula>
    </cfRule>
  </conditionalFormatting>
  <conditionalFormatting sqref="L10">
    <cfRule type="cellIs" dxfId="355" priority="29" stopIfTrue="1" operator="equal">
      <formula>0</formula>
    </cfRule>
  </conditionalFormatting>
  <conditionalFormatting sqref="L9">
    <cfRule type="cellIs" dxfId="354" priority="28" stopIfTrue="1" operator="equal">
      <formula>0</formula>
    </cfRule>
  </conditionalFormatting>
  <conditionalFormatting sqref="L11">
    <cfRule type="cellIs" dxfId="353" priority="27" stopIfTrue="1" operator="equal">
      <formula>0</formula>
    </cfRule>
  </conditionalFormatting>
  <conditionalFormatting sqref="L12">
    <cfRule type="cellIs" dxfId="352" priority="26" stopIfTrue="1" operator="equal">
      <formula>0</formula>
    </cfRule>
  </conditionalFormatting>
  <conditionalFormatting sqref="L13">
    <cfRule type="cellIs" dxfId="351" priority="25" stopIfTrue="1" operator="equal">
      <formula>0</formula>
    </cfRule>
  </conditionalFormatting>
  <conditionalFormatting sqref="L14:L38">
    <cfRule type="cellIs" dxfId="350" priority="24" stopIfTrue="1" operator="equal">
      <formula>0</formula>
    </cfRule>
  </conditionalFormatting>
  <conditionalFormatting sqref="A39:A42">
    <cfRule type="cellIs" dxfId="349" priority="23" stopIfTrue="1" operator="equal">
      <formula>0</formula>
    </cfRule>
  </conditionalFormatting>
  <conditionalFormatting sqref="A42">
    <cfRule type="cellIs" dxfId="348" priority="22" stopIfTrue="1" operator="equal">
      <formula>0</formula>
    </cfRule>
  </conditionalFormatting>
  <conditionalFormatting sqref="F36:F38">
    <cfRule type="cellIs" dxfId="347" priority="19" stopIfTrue="1" operator="equal">
      <formula>0</formula>
    </cfRule>
  </conditionalFormatting>
  <conditionalFormatting sqref="G37:G38">
    <cfRule type="cellIs" dxfId="346" priority="18" stopIfTrue="1" operator="equal">
      <formula>0</formula>
    </cfRule>
  </conditionalFormatting>
  <conditionalFormatting sqref="H36:H38">
    <cfRule type="cellIs" dxfId="345" priority="17" stopIfTrue="1" operator="equal">
      <formula>0</formula>
    </cfRule>
  </conditionalFormatting>
  <conditionalFormatting sqref="I37:I38">
    <cfRule type="cellIs" dxfId="344" priority="16" stopIfTrue="1" operator="equal">
      <formula>0</formula>
    </cfRule>
  </conditionalFormatting>
  <conditionalFormatting sqref="J36:J38">
    <cfRule type="cellIs" dxfId="343" priority="15" stopIfTrue="1" operator="equal">
      <formula>0</formula>
    </cfRule>
  </conditionalFormatting>
  <conditionalFormatting sqref="O37:R38 O9:P36 R9:R36">
    <cfRule type="cellIs" dxfId="342" priority="9" stopIfTrue="1" operator="equal">
      <formula>0</formula>
    </cfRule>
  </conditionalFormatting>
  <conditionalFormatting sqref="A43">
    <cfRule type="cellIs" dxfId="341" priority="7" stopIfTrue="1" operator="equal">
      <formula>0</formula>
    </cfRule>
  </conditionalFormatting>
  <conditionalFormatting sqref="A43">
    <cfRule type="cellIs" dxfId="340" priority="6" stopIfTrue="1" operator="equal">
      <formula>0</formula>
    </cfRule>
  </conditionalFormatting>
  <conditionalFormatting sqref="I9:I35">
    <cfRule type="cellIs" dxfId="339" priority="5" stopIfTrue="1" operator="equal">
      <formula>0</formula>
    </cfRule>
  </conditionalFormatting>
  <conditionalFormatting sqref="I36">
    <cfRule type="cellIs" dxfId="338" priority="4" stopIfTrue="1" operator="equal">
      <formula>0</formula>
    </cfRule>
  </conditionalFormatting>
  <conditionalFormatting sqref="G9:G35">
    <cfRule type="cellIs" dxfId="337" priority="3" stopIfTrue="1" operator="equal">
      <formula>0</formula>
    </cfRule>
  </conditionalFormatting>
  <conditionalFormatting sqref="G36">
    <cfRule type="cellIs" dxfId="336" priority="2" stopIfTrue="1" operator="equal">
      <formula>0</formula>
    </cfRule>
  </conditionalFormatting>
  <conditionalFormatting sqref="Q9:Q36">
    <cfRule type="cellIs" dxfId="335" priority="1" stopIfTrue="1" operator="equal">
      <formula>0</formula>
    </cfRule>
  </conditionalFormatting>
  <pageMargins left="0.78740157480314965" right="0.78740157480314965" top="0.78740157480314965" bottom="0.78740157480314965" header="0.51181102362204722" footer="0.51181102362204722"/>
  <pageSetup paperSize="9" scale="75" orientation="landscape" r:id="rId1"/>
  <headerFooter alignWithMargins="0">
    <oddFooter>&amp;LStand: 14.01.2022&amp;CBayerisches Landesamt für Statistik - Energiebilanz 2019&amp;R&amp;P von &amp;N</oddFooter>
  </headerFooter>
  <colBreaks count="1" manualBreakCount="1">
    <brk id="1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EDF082"/>
  </sheetPr>
  <dimension ref="A1:U45"/>
  <sheetViews>
    <sheetView view="pageBreakPreview" zoomScaleNormal="89" zoomScaleSheetLayoutView="100" workbookViewId="0"/>
  </sheetViews>
  <sheetFormatPr baseColWidth="10" defaultColWidth="11.42578125" defaultRowHeight="15"/>
  <cols>
    <col min="1" max="1" width="7.140625" style="820" customWidth="1"/>
    <col min="2" max="2" width="11.7109375" style="820" customWidth="1"/>
    <col min="3" max="3" width="16.140625" style="820" customWidth="1"/>
    <col min="4" max="4" width="22.85546875" style="820" customWidth="1"/>
    <col min="5" max="6" width="11.7109375" style="820" customWidth="1"/>
    <col min="7" max="7" width="12.28515625" style="820" customWidth="1"/>
    <col min="8" max="8" width="14.28515625" style="820" customWidth="1"/>
    <col min="9" max="10" width="11.7109375" style="820" customWidth="1"/>
    <col min="11" max="11" width="17.5703125" style="820" customWidth="1"/>
    <col min="12" max="12" width="3.28515625" style="837" customWidth="1"/>
    <col min="13" max="13" width="7.140625" style="820" customWidth="1"/>
    <col min="14" max="14" width="11.7109375" style="863" customWidth="1"/>
    <col min="15" max="15" width="15.5703125" style="820" customWidth="1"/>
    <col min="16" max="16" width="13.140625" style="820" customWidth="1"/>
    <col min="17" max="17" width="13.42578125" style="820" customWidth="1"/>
    <col min="18" max="19" width="13.5703125" style="820" customWidth="1"/>
    <col min="20" max="20" width="15.28515625" style="820" customWidth="1"/>
    <col min="21" max="21" width="17.85546875" style="820" customWidth="1"/>
    <col min="22" max="16384" width="11.42578125" style="820"/>
  </cols>
  <sheetData>
    <row r="1" spans="1:21" ht="16.5">
      <c r="A1" s="847" t="s">
        <v>668</v>
      </c>
      <c r="B1" s="847"/>
      <c r="C1" s="848"/>
      <c r="D1" s="848"/>
      <c r="E1" s="848"/>
      <c r="F1" s="848"/>
      <c r="G1" s="848"/>
      <c r="H1" s="848"/>
      <c r="I1" s="848"/>
      <c r="J1" s="848"/>
      <c r="K1" s="848"/>
      <c r="L1" s="849"/>
      <c r="M1" s="847" t="s">
        <v>669</v>
      </c>
      <c r="N1" s="847"/>
      <c r="O1" s="848"/>
      <c r="P1" s="848"/>
      <c r="Q1" s="848"/>
      <c r="R1" s="848"/>
      <c r="S1" s="848"/>
      <c r="T1" s="848"/>
      <c r="U1" s="848"/>
    </row>
    <row r="2" spans="1:21" ht="9.6" customHeight="1">
      <c r="A2" s="848"/>
      <c r="B2" s="848"/>
      <c r="C2" s="848"/>
      <c r="D2" s="848"/>
      <c r="E2" s="848"/>
      <c r="F2" s="848"/>
      <c r="G2" s="848"/>
      <c r="H2" s="848"/>
      <c r="I2" s="848"/>
      <c r="J2" s="848"/>
      <c r="K2" s="848"/>
      <c r="L2" s="849"/>
      <c r="M2" s="848"/>
      <c r="N2" s="848"/>
      <c r="O2" s="848"/>
      <c r="P2" s="848"/>
      <c r="Q2" s="848"/>
      <c r="R2" s="848"/>
      <c r="S2" s="848"/>
      <c r="T2" s="848"/>
      <c r="U2" s="848"/>
    </row>
    <row r="3" spans="1:21" ht="15.75" customHeight="1">
      <c r="A3" s="1610" t="s">
        <v>615</v>
      </c>
      <c r="B3" s="1629" t="s">
        <v>667</v>
      </c>
      <c r="C3" s="1611" t="s">
        <v>631</v>
      </c>
      <c r="D3" s="850" t="s">
        <v>11</v>
      </c>
      <c r="E3" s="851"/>
      <c r="F3" s="851"/>
      <c r="G3" s="851"/>
      <c r="H3" s="851"/>
      <c r="I3" s="851"/>
      <c r="J3" s="851"/>
      <c r="K3" s="851"/>
      <c r="L3" s="852"/>
      <c r="M3" s="1623" t="s">
        <v>615</v>
      </c>
      <c r="N3" s="1629" t="s">
        <v>667</v>
      </c>
      <c r="O3" s="1611" t="s">
        <v>631</v>
      </c>
      <c r="P3" s="853" t="s">
        <v>58</v>
      </c>
      <c r="Q3" s="854"/>
      <c r="R3" s="854"/>
      <c r="S3" s="854"/>
      <c r="T3" s="854"/>
      <c r="U3" s="1626" t="s">
        <v>949</v>
      </c>
    </row>
    <row r="4" spans="1:21">
      <c r="A4" s="1610"/>
      <c r="B4" s="1630"/>
      <c r="C4" s="1612"/>
      <c r="D4" s="1614" t="s">
        <v>664</v>
      </c>
      <c r="E4" s="856" t="s">
        <v>11</v>
      </c>
      <c r="F4" s="854"/>
      <c r="G4" s="855"/>
      <c r="H4" s="1614" t="s">
        <v>665</v>
      </c>
      <c r="I4" s="856" t="s">
        <v>11</v>
      </c>
      <c r="J4" s="854"/>
      <c r="K4" s="854"/>
      <c r="L4" s="852"/>
      <c r="M4" s="1624"/>
      <c r="N4" s="1630"/>
      <c r="O4" s="1612"/>
      <c r="P4" s="1614" t="s">
        <v>10</v>
      </c>
      <c r="Q4" s="854" t="s">
        <v>11</v>
      </c>
      <c r="R4" s="854"/>
      <c r="S4" s="854"/>
      <c r="T4" s="854"/>
      <c r="U4" s="1627"/>
    </row>
    <row r="5" spans="1:21" ht="15.75" customHeight="1">
      <c r="A5" s="1610"/>
      <c r="B5" s="1630"/>
      <c r="C5" s="1612"/>
      <c r="D5" s="1615"/>
      <c r="E5" s="1614" t="s">
        <v>618</v>
      </c>
      <c r="F5" s="1614" t="s">
        <v>619</v>
      </c>
      <c r="G5" s="1614" t="s">
        <v>673</v>
      </c>
      <c r="H5" s="1615"/>
      <c r="I5" s="1617" t="s">
        <v>674</v>
      </c>
      <c r="J5" s="1614" t="s">
        <v>617</v>
      </c>
      <c r="K5" s="1620" t="s">
        <v>675</v>
      </c>
      <c r="L5" s="857"/>
      <c r="M5" s="1624"/>
      <c r="N5" s="1630"/>
      <c r="O5" s="1612"/>
      <c r="P5" s="1615"/>
      <c r="Q5" s="1614" t="s">
        <v>620</v>
      </c>
      <c r="R5" s="1614" t="s">
        <v>621</v>
      </c>
      <c r="S5" s="1617" t="s">
        <v>39</v>
      </c>
      <c r="T5" s="1614" t="s">
        <v>666</v>
      </c>
      <c r="U5" s="1627"/>
    </row>
    <row r="6" spans="1:21">
      <c r="A6" s="1610"/>
      <c r="B6" s="1630"/>
      <c r="C6" s="1612"/>
      <c r="D6" s="1615"/>
      <c r="E6" s="1615"/>
      <c r="F6" s="1615"/>
      <c r="G6" s="1615"/>
      <c r="H6" s="1615"/>
      <c r="I6" s="1618"/>
      <c r="J6" s="1615"/>
      <c r="K6" s="1621"/>
      <c r="L6" s="857"/>
      <c r="M6" s="1624"/>
      <c r="N6" s="1630"/>
      <c r="O6" s="1612"/>
      <c r="P6" s="1615"/>
      <c r="Q6" s="1615"/>
      <c r="R6" s="1615"/>
      <c r="S6" s="1618"/>
      <c r="T6" s="1615"/>
      <c r="U6" s="1627"/>
    </row>
    <row r="7" spans="1:21">
      <c r="A7" s="1610"/>
      <c r="B7" s="1631"/>
      <c r="C7" s="1613"/>
      <c r="D7" s="1616"/>
      <c r="E7" s="1616"/>
      <c r="F7" s="1616"/>
      <c r="G7" s="1616"/>
      <c r="H7" s="1616"/>
      <c r="I7" s="1619"/>
      <c r="J7" s="1616"/>
      <c r="K7" s="1622"/>
      <c r="L7" s="857"/>
      <c r="M7" s="1624"/>
      <c r="N7" s="1631"/>
      <c r="O7" s="1613"/>
      <c r="P7" s="1616"/>
      <c r="Q7" s="1616"/>
      <c r="R7" s="1616"/>
      <c r="S7" s="1619"/>
      <c r="T7" s="1616"/>
      <c r="U7" s="1628"/>
    </row>
    <row r="8" spans="1:21" ht="15.75">
      <c r="A8" s="1610"/>
      <c r="B8" s="860" t="s">
        <v>630</v>
      </c>
      <c r="C8" s="862" t="s">
        <v>633</v>
      </c>
      <c r="D8" s="864"/>
      <c r="E8" s="864"/>
      <c r="F8" s="864"/>
      <c r="G8" s="864"/>
      <c r="H8" s="655"/>
      <c r="I8" s="655"/>
      <c r="J8" s="655"/>
      <c r="K8" s="655"/>
      <c r="L8" s="858"/>
      <c r="M8" s="1625"/>
      <c r="N8" s="861" t="s">
        <v>630</v>
      </c>
      <c r="O8" s="864" t="s">
        <v>633</v>
      </c>
      <c r="P8" s="858"/>
      <c r="Q8" s="864"/>
      <c r="R8" s="864"/>
      <c r="S8" s="864"/>
      <c r="T8" s="864"/>
      <c r="U8" s="858"/>
    </row>
    <row r="9" spans="1:21">
      <c r="A9" s="865">
        <v>1990</v>
      </c>
      <c r="B9" s="1123">
        <v>11342.773999999999</v>
      </c>
      <c r="C9" s="956">
        <v>7.3972322866256448</v>
      </c>
      <c r="D9" s="956">
        <v>1.6049576247994497</v>
      </c>
      <c r="E9" s="956">
        <v>1.2274759451027359</v>
      </c>
      <c r="F9" s="956">
        <v>0.15116982481385768</v>
      </c>
      <c r="G9" s="956">
        <v>0.22631185488285649</v>
      </c>
      <c r="H9" s="956">
        <v>5.7922746618261947</v>
      </c>
      <c r="I9" s="956">
        <v>1.1741893194062005</v>
      </c>
      <c r="J9" s="956">
        <v>2.3346454300747381</v>
      </c>
      <c r="K9" s="956">
        <v>2.2834399123452553</v>
      </c>
      <c r="L9" s="827"/>
      <c r="M9" s="866">
        <v>1990</v>
      </c>
      <c r="N9" s="827">
        <v>11342.773999999999</v>
      </c>
      <c r="O9" s="956">
        <v>7.3972322866256448</v>
      </c>
      <c r="P9" s="956">
        <v>2.3346454300747381</v>
      </c>
      <c r="Q9" s="956">
        <v>2.8694479092338566E-2</v>
      </c>
      <c r="R9" s="956">
        <v>2.2848676430077997</v>
      </c>
      <c r="S9" s="956">
        <v>1.7461202445559428E-2</v>
      </c>
      <c r="T9" s="956">
        <v>3.6221055290400917E-3</v>
      </c>
      <c r="U9" s="956">
        <v>0.10503498340809506</v>
      </c>
    </row>
    <row r="10" spans="1:21">
      <c r="A10" s="866">
        <v>1991</v>
      </c>
      <c r="B10" s="1123">
        <v>11517.837</v>
      </c>
      <c r="C10" s="957">
        <v>7.6773564741409741</v>
      </c>
      <c r="D10" s="957">
        <v>1.640232871349647</v>
      </c>
      <c r="E10" s="957">
        <v>1.2149918754063018</v>
      </c>
      <c r="F10" s="957">
        <v>0.18474372759417773</v>
      </c>
      <c r="G10" s="957">
        <v>0.24049726834916754</v>
      </c>
      <c r="H10" s="957">
        <v>6.0371236027913282</v>
      </c>
      <c r="I10" s="957">
        <v>1.1862129758482773</v>
      </c>
      <c r="J10" s="957">
        <v>2.3681003484946506</v>
      </c>
      <c r="K10" s="957">
        <v>2.4828102784483996</v>
      </c>
      <c r="L10" s="827"/>
      <c r="M10" s="866">
        <v>1991</v>
      </c>
      <c r="N10" s="827">
        <v>11517.837</v>
      </c>
      <c r="O10" s="957">
        <v>7.6773564741409741</v>
      </c>
      <c r="P10" s="957">
        <v>2.3681003484946506</v>
      </c>
      <c r="Q10" s="957">
        <v>2.7712031100272216E-2</v>
      </c>
      <c r="R10" s="957">
        <v>2.313506498857802</v>
      </c>
      <c r="S10" s="957">
        <v>2.2762034062989552E-2</v>
      </c>
      <c r="T10" s="957">
        <v>4.1197844735863277E-3</v>
      </c>
      <c r="U10" s="957">
        <v>9.4622222720640928E-2</v>
      </c>
    </row>
    <row r="11" spans="1:21">
      <c r="A11" s="866">
        <v>1992</v>
      </c>
      <c r="B11" s="1123">
        <v>11668.829</v>
      </c>
      <c r="C11" s="957">
        <v>7.4235632892098247</v>
      </c>
      <c r="D11" s="957">
        <v>1.5063057127303894</v>
      </c>
      <c r="E11" s="957">
        <v>1.0613076904644709</v>
      </c>
      <c r="F11" s="957">
        <v>0.18225603172841126</v>
      </c>
      <c r="G11" s="957">
        <v>0.26274199053750696</v>
      </c>
      <c r="H11" s="957">
        <v>5.917257576479436</v>
      </c>
      <c r="I11" s="957">
        <v>1.1671035388487145</v>
      </c>
      <c r="J11" s="957">
        <v>2.3782776451747538</v>
      </c>
      <c r="K11" s="957">
        <v>2.371876392455968</v>
      </c>
      <c r="L11" s="827"/>
      <c r="M11" s="866">
        <v>1992</v>
      </c>
      <c r="N11" s="827">
        <v>11668.829</v>
      </c>
      <c r="O11" s="957">
        <v>7.4235632892098247</v>
      </c>
      <c r="P11" s="957">
        <v>2.3782776451747538</v>
      </c>
      <c r="Q11" s="957">
        <v>2.7886282573340498E-2</v>
      </c>
      <c r="R11" s="957">
        <v>2.3258236088623461</v>
      </c>
      <c r="S11" s="957">
        <v>1.9962042134821369E-2</v>
      </c>
      <c r="T11" s="957">
        <v>4.6057116042455912E-3</v>
      </c>
      <c r="U11" s="957">
        <v>8.8915961647734715E-2</v>
      </c>
    </row>
    <row r="12" spans="1:21">
      <c r="A12" s="866">
        <v>1993</v>
      </c>
      <c r="B12" s="1123">
        <v>11792.699000000001</v>
      </c>
      <c r="C12" s="957">
        <v>7.6027015072710302</v>
      </c>
      <c r="D12" s="957">
        <v>1.4618892770182641</v>
      </c>
      <c r="E12" s="957">
        <v>1.0223951241213529</v>
      </c>
      <c r="F12" s="957">
        <v>0.18754145649340184</v>
      </c>
      <c r="G12" s="957">
        <v>0.25195269640350926</v>
      </c>
      <c r="H12" s="957">
        <v>6.1408122302527666</v>
      </c>
      <c r="I12" s="957">
        <v>1.1355322249266415</v>
      </c>
      <c r="J12" s="957">
        <v>2.4931137755594794</v>
      </c>
      <c r="K12" s="957">
        <v>2.5121662297666449</v>
      </c>
      <c r="L12" s="827"/>
      <c r="M12" s="866">
        <v>1993</v>
      </c>
      <c r="N12" s="827">
        <v>11792.699000000001</v>
      </c>
      <c r="O12" s="957">
        <v>7.6027015072710302</v>
      </c>
      <c r="P12" s="957">
        <v>2.4931137755594794</v>
      </c>
      <c r="Q12" s="957">
        <v>2.5188470166977586E-2</v>
      </c>
      <c r="R12" s="957">
        <v>2.4452197625507588</v>
      </c>
      <c r="S12" s="957">
        <v>1.814820943288975E-2</v>
      </c>
      <c r="T12" s="957">
        <v>4.5573334088538572E-3</v>
      </c>
      <c r="U12" s="957">
        <v>9.382892625080741E-2</v>
      </c>
    </row>
    <row r="13" spans="1:21">
      <c r="A13" s="866">
        <v>1994</v>
      </c>
      <c r="B13" s="1123">
        <v>11859.864</v>
      </c>
      <c r="C13" s="957">
        <v>7.3278783504970564</v>
      </c>
      <c r="D13" s="957">
        <v>1.4187585359938253</v>
      </c>
      <c r="E13" s="957">
        <v>0.97796424936969373</v>
      </c>
      <c r="F13" s="957">
        <v>0.17078027710361163</v>
      </c>
      <c r="G13" s="957">
        <v>0.27001400952052013</v>
      </c>
      <c r="H13" s="957">
        <v>5.9091198145032306</v>
      </c>
      <c r="I13" s="957">
        <v>1.1107912359727898</v>
      </c>
      <c r="J13" s="957">
        <v>2.382575445372892</v>
      </c>
      <c r="K13" s="957">
        <v>2.4157531331575495</v>
      </c>
      <c r="L13" s="827"/>
      <c r="M13" s="866">
        <v>1994</v>
      </c>
      <c r="N13" s="827">
        <v>11859.864</v>
      </c>
      <c r="O13" s="957">
        <v>7.3278783504970564</v>
      </c>
      <c r="P13" s="957">
        <v>2.382575445372892</v>
      </c>
      <c r="Q13" s="957">
        <v>2.6643573686618481E-2</v>
      </c>
      <c r="R13" s="957">
        <v>2.3339264429222251</v>
      </c>
      <c r="S13" s="957">
        <v>1.7742300593074033E-2</v>
      </c>
      <c r="T13" s="957">
        <v>4.2631281709751903E-3</v>
      </c>
      <c r="U13" s="957">
        <v>9.7819438057554678E-2</v>
      </c>
    </row>
    <row r="14" spans="1:21">
      <c r="A14" s="866">
        <v>1995</v>
      </c>
      <c r="B14" s="1123">
        <v>11916.977999999999</v>
      </c>
      <c r="C14" s="957">
        <v>7.3437599052401001</v>
      </c>
      <c r="D14" s="957">
        <v>1.3959069757211953</v>
      </c>
      <c r="E14" s="957">
        <v>0.92948667294370757</v>
      </c>
      <c r="F14" s="957">
        <v>0.20325907306347529</v>
      </c>
      <c r="G14" s="957">
        <v>0.26316122971401235</v>
      </c>
      <c r="H14" s="957">
        <v>5.9478529295189055</v>
      </c>
      <c r="I14" s="957">
        <v>0.91187611365002452</v>
      </c>
      <c r="J14" s="957">
        <v>2.4227437820863305</v>
      </c>
      <c r="K14" s="957">
        <v>2.6132330337825502</v>
      </c>
      <c r="L14" s="827"/>
      <c r="M14" s="866">
        <v>1995</v>
      </c>
      <c r="N14" s="827">
        <v>11916.977999999999</v>
      </c>
      <c r="O14" s="957">
        <v>7.3437599052401001</v>
      </c>
      <c r="P14" s="957">
        <v>2.4227437820863305</v>
      </c>
      <c r="Q14" s="957">
        <v>2.6136988125945646E-2</v>
      </c>
      <c r="R14" s="957">
        <v>2.3760450722866246</v>
      </c>
      <c r="S14" s="957">
        <v>1.7356404878589637E-2</v>
      </c>
      <c r="T14" s="957">
        <v>3.2053167951703494E-3</v>
      </c>
      <c r="U14" s="957">
        <v>0.10053452082421857</v>
      </c>
    </row>
    <row r="15" spans="1:21">
      <c r="A15" s="866">
        <v>1996</v>
      </c>
      <c r="B15" s="1123">
        <v>11970.304</v>
      </c>
      <c r="C15" s="957">
        <v>7.6660530748078832</v>
      </c>
      <c r="D15" s="957">
        <v>1.4910107572071067</v>
      </c>
      <c r="E15" s="957">
        <v>1.0098158585678105</v>
      </c>
      <c r="F15" s="957">
        <v>0.20859567640867741</v>
      </c>
      <c r="G15" s="957">
        <v>0.27259922223061883</v>
      </c>
      <c r="H15" s="957">
        <v>6.1750423176007754</v>
      </c>
      <c r="I15" s="957">
        <v>0.90486998126610196</v>
      </c>
      <c r="J15" s="957">
        <v>2.436575038414448</v>
      </c>
      <c r="K15" s="957">
        <v>2.8335972979202242</v>
      </c>
      <c r="L15" s="827"/>
      <c r="M15" s="866">
        <v>1996</v>
      </c>
      <c r="N15" s="827">
        <v>11970.304</v>
      </c>
      <c r="O15" s="957">
        <v>7.6660530748078832</v>
      </c>
      <c r="P15" s="957">
        <v>2.436575038414448</v>
      </c>
      <c r="Q15" s="957">
        <v>2.5754161897924524E-2</v>
      </c>
      <c r="R15" s="957">
        <v>2.3859435036501706</v>
      </c>
      <c r="S15" s="957">
        <v>2.1952255098236881E-2</v>
      </c>
      <c r="T15" s="957">
        <v>2.9251177681162144E-3</v>
      </c>
      <c r="U15" s="957">
        <v>0.13117874575186686</v>
      </c>
    </row>
    <row r="16" spans="1:21">
      <c r="A16" s="866">
        <v>1997</v>
      </c>
      <c r="B16" s="1123">
        <v>11999.29</v>
      </c>
      <c r="C16" s="957">
        <v>7.4477522936984606</v>
      </c>
      <c r="D16" s="957">
        <v>1.4349580709234939</v>
      </c>
      <c r="E16" s="957">
        <v>0.96089711826981672</v>
      </c>
      <c r="F16" s="957">
        <v>0.19717567684351389</v>
      </c>
      <c r="G16" s="957">
        <v>0.27688527581016315</v>
      </c>
      <c r="H16" s="957">
        <v>6.012794222774966</v>
      </c>
      <c r="I16" s="957">
        <v>0.88259167370896652</v>
      </c>
      <c r="J16" s="957">
        <v>2.4634372503138589</v>
      </c>
      <c r="K16" s="957">
        <v>2.6667652987521406</v>
      </c>
      <c r="L16" s="827"/>
      <c r="M16" s="866">
        <v>1997</v>
      </c>
      <c r="N16" s="827">
        <v>11999.29</v>
      </c>
      <c r="O16" s="957">
        <v>7.4477522936984606</v>
      </c>
      <c r="P16" s="957">
        <v>2.4634372503138589</v>
      </c>
      <c r="Q16" s="957">
        <v>2.4630814082113438E-2</v>
      </c>
      <c r="R16" s="957">
        <v>2.4127174460926541</v>
      </c>
      <c r="S16" s="957">
        <v>2.3701493270667787E-2</v>
      </c>
      <c r="T16" s="957">
        <v>2.3874968684236041E-3</v>
      </c>
      <c r="U16" s="957">
        <v>0.14191122348174007</v>
      </c>
    </row>
    <row r="17" spans="1:21">
      <c r="A17" s="866">
        <v>1998</v>
      </c>
      <c r="B17" s="1123">
        <v>12013.032999999999</v>
      </c>
      <c r="C17" s="957">
        <v>7.6002807131265975</v>
      </c>
      <c r="D17" s="957">
        <v>1.5140678521497679</v>
      </c>
      <c r="E17" s="957">
        <v>1.0521804995444313</v>
      </c>
      <c r="F17" s="957">
        <v>0.2047895680107531</v>
      </c>
      <c r="G17" s="957">
        <v>0.25709778459458388</v>
      </c>
      <c r="H17" s="957">
        <v>6.08621286097683</v>
      </c>
      <c r="I17" s="957">
        <v>0.88409675462862758</v>
      </c>
      <c r="J17" s="957">
        <v>2.512978022544889</v>
      </c>
      <c r="K17" s="957">
        <v>2.6891380838033152</v>
      </c>
      <c r="L17" s="827"/>
      <c r="M17" s="866">
        <v>1998</v>
      </c>
      <c r="N17" s="827">
        <v>12013.032999999999</v>
      </c>
      <c r="O17" s="957">
        <v>7.6002807131265975</v>
      </c>
      <c r="P17" s="957">
        <v>2.512978022544889</v>
      </c>
      <c r="Q17" s="957">
        <v>2.4354926601194055E-2</v>
      </c>
      <c r="R17" s="957">
        <v>2.4619644018158491</v>
      </c>
      <c r="S17" s="957">
        <v>2.4276146960337315E-2</v>
      </c>
      <c r="T17" s="957">
        <v>2.3825471675081138E-3</v>
      </c>
      <c r="U17" s="957">
        <v>0.15740549430377976</v>
      </c>
    </row>
    <row r="18" spans="1:21">
      <c r="A18" s="866">
        <v>1999</v>
      </c>
      <c r="B18" s="1123">
        <v>12049.674000000001</v>
      </c>
      <c r="C18" s="957">
        <v>7.3905363690705075</v>
      </c>
      <c r="D18" s="957">
        <v>1.4289231702091845</v>
      </c>
      <c r="E18" s="957">
        <v>0.99065270528457172</v>
      </c>
      <c r="F18" s="957">
        <v>0.18638718526780063</v>
      </c>
      <c r="G18" s="957">
        <v>0.2518832796568119</v>
      </c>
      <c r="H18" s="957">
        <v>5.9616131988613228</v>
      </c>
      <c r="I18" s="957">
        <v>0.83567086596212392</v>
      </c>
      <c r="J18" s="957">
        <v>2.6287935341313995</v>
      </c>
      <c r="K18" s="957">
        <v>2.4971487987677996</v>
      </c>
      <c r="L18" s="827"/>
      <c r="M18" s="866">
        <v>1999</v>
      </c>
      <c r="N18" s="827">
        <v>12049.674000000001</v>
      </c>
      <c r="O18" s="957">
        <v>7.3905363690705075</v>
      </c>
      <c r="P18" s="957">
        <v>2.6287935341313995</v>
      </c>
      <c r="Q18" s="957">
        <v>2.2961255069988154E-2</v>
      </c>
      <c r="R18" s="957">
        <v>2.5791805375377148</v>
      </c>
      <c r="S18" s="957">
        <v>2.4804284219214257E-2</v>
      </c>
      <c r="T18" s="957">
        <v>1.8474573044818059E-3</v>
      </c>
      <c r="U18" s="957">
        <v>0.17096433159562022</v>
      </c>
    </row>
    <row r="19" spans="1:21">
      <c r="A19" s="866">
        <v>2000</v>
      </c>
      <c r="B19" s="1123">
        <v>12113.879000000001</v>
      </c>
      <c r="C19" s="957">
        <v>7.1810829795547457</v>
      </c>
      <c r="D19" s="957">
        <v>1.4064479446461087</v>
      </c>
      <c r="E19" s="957">
        <v>0.95596849826103714</v>
      </c>
      <c r="F19" s="957">
        <v>0.18371498171938774</v>
      </c>
      <c r="G19" s="957">
        <v>0.2667644646656836</v>
      </c>
      <c r="H19" s="957">
        <v>5.7746350349086377</v>
      </c>
      <c r="I19" s="957">
        <v>0.85984707942189142</v>
      </c>
      <c r="J19" s="957">
        <v>2.5554826401667632</v>
      </c>
      <c r="K19" s="957">
        <v>2.3593053153199821</v>
      </c>
      <c r="L19" s="827"/>
      <c r="M19" s="866">
        <v>2000</v>
      </c>
      <c r="N19" s="827">
        <v>12113.879000000001</v>
      </c>
      <c r="O19" s="957">
        <v>7.1810829795547457</v>
      </c>
      <c r="P19" s="957">
        <v>2.5554826401667632</v>
      </c>
      <c r="Q19" s="957">
        <v>2.2051986731508044E-2</v>
      </c>
      <c r="R19" s="957">
        <v>2.5062752815064795</v>
      </c>
      <c r="S19" s="957">
        <v>2.5580230019382422E-2</v>
      </c>
      <c r="T19" s="957">
        <v>1.575141909393432E-3</v>
      </c>
      <c r="U19" s="957">
        <v>0.17903204190441668</v>
      </c>
    </row>
    <row r="20" spans="1:21">
      <c r="A20" s="866">
        <v>2001</v>
      </c>
      <c r="B20" s="1123">
        <v>12193.45</v>
      </c>
      <c r="C20" s="957">
        <v>7.2891356435960484</v>
      </c>
      <c r="D20" s="957">
        <v>1.3572388882615922</v>
      </c>
      <c r="E20" s="957">
        <v>0.93515489878340208</v>
      </c>
      <c r="F20" s="957">
        <v>0.19221333425376394</v>
      </c>
      <c r="G20" s="957">
        <v>0.22987065522442623</v>
      </c>
      <c r="H20" s="957">
        <v>5.9318967553344555</v>
      </c>
      <c r="I20" s="957">
        <v>0.81447749623241406</v>
      </c>
      <c r="J20" s="957">
        <v>2.4838528949963821</v>
      </c>
      <c r="K20" s="957">
        <v>2.6335663641056604</v>
      </c>
      <c r="L20" s="827"/>
      <c r="M20" s="866">
        <v>2001</v>
      </c>
      <c r="N20" s="827">
        <v>12193.45</v>
      </c>
      <c r="O20" s="957">
        <v>7.2891356435960484</v>
      </c>
      <c r="P20" s="957">
        <v>2.4838528949963821</v>
      </c>
      <c r="Q20" s="957">
        <v>2.1386460720771151E-2</v>
      </c>
      <c r="R20" s="957">
        <v>2.4348650643087084</v>
      </c>
      <c r="S20" s="957">
        <v>2.6036506987333844E-2</v>
      </c>
      <c r="T20" s="957">
        <v>1.5648629795686209E-3</v>
      </c>
      <c r="U20" s="957">
        <v>0.17233213781786896</v>
      </c>
    </row>
    <row r="21" spans="1:21">
      <c r="A21" s="866">
        <v>2002</v>
      </c>
      <c r="B21" s="1123">
        <v>12264.21</v>
      </c>
      <c r="C21" s="957">
        <v>6.7568209186474979</v>
      </c>
      <c r="D21" s="957">
        <v>1.1518872452468178</v>
      </c>
      <c r="E21" s="957">
        <v>0.72235631398534628</v>
      </c>
      <c r="F21" s="957">
        <v>0.18041382330579228</v>
      </c>
      <c r="G21" s="957">
        <v>0.24911710795567946</v>
      </c>
      <c r="H21" s="957">
        <v>5.6049336734006792</v>
      </c>
      <c r="I21" s="957">
        <v>0.75518997842608759</v>
      </c>
      <c r="J21" s="957">
        <v>2.4359013236585749</v>
      </c>
      <c r="K21" s="957">
        <v>2.4138423713160169</v>
      </c>
      <c r="L21" s="827"/>
      <c r="M21" s="866">
        <v>2002</v>
      </c>
      <c r="N21" s="827">
        <v>12264.21</v>
      </c>
      <c r="O21" s="957">
        <v>6.7568209186474979</v>
      </c>
      <c r="P21" s="957">
        <v>2.4359013236585749</v>
      </c>
      <c r="Q21" s="957">
        <v>1.996654009733766E-2</v>
      </c>
      <c r="R21" s="957">
        <v>2.3909506828542395</v>
      </c>
      <c r="S21" s="957">
        <v>2.3687572129249032E-2</v>
      </c>
      <c r="T21" s="957">
        <v>1.2965285777491989E-3</v>
      </c>
      <c r="U21" s="957">
        <v>0.17456394052423618</v>
      </c>
    </row>
    <row r="22" spans="1:21">
      <c r="A22" s="866">
        <v>2003</v>
      </c>
      <c r="B22" s="1123">
        <v>12303.616</v>
      </c>
      <c r="C22" s="957">
        <v>6.6299942445538145</v>
      </c>
      <c r="D22" s="957">
        <v>1.1811158213722128</v>
      </c>
      <c r="E22" s="957">
        <v>0.67663331072524824</v>
      </c>
      <c r="F22" s="957">
        <v>0.26598426584769186</v>
      </c>
      <c r="G22" s="957">
        <v>0.23849824479927295</v>
      </c>
      <c r="H22" s="957">
        <v>5.4488784231816014</v>
      </c>
      <c r="I22" s="957">
        <v>0.75210036179874828</v>
      </c>
      <c r="J22" s="957">
        <v>2.3216573557840579</v>
      </c>
      <c r="K22" s="957">
        <v>2.3751207055987962</v>
      </c>
      <c r="L22" s="827"/>
      <c r="M22" s="866">
        <v>2003</v>
      </c>
      <c r="N22" s="827">
        <v>12303.616</v>
      </c>
      <c r="O22" s="957">
        <v>6.6299942445538145</v>
      </c>
      <c r="P22" s="957">
        <v>2.3216573557840579</v>
      </c>
      <c r="Q22" s="957">
        <v>1.9385640874013177E-2</v>
      </c>
      <c r="R22" s="957">
        <v>2.2744062680278097</v>
      </c>
      <c r="S22" s="957">
        <v>2.6314595612314178E-2</v>
      </c>
      <c r="T22" s="957">
        <v>1.5508512699210541E-3</v>
      </c>
      <c r="U22" s="957">
        <v>0.18103911942560638</v>
      </c>
    </row>
    <row r="23" spans="1:21">
      <c r="A23" s="866">
        <v>2004</v>
      </c>
      <c r="B23" s="1123">
        <v>12324.663</v>
      </c>
      <c r="C23" s="957">
        <v>6.5141882108502012</v>
      </c>
      <c r="D23" s="957">
        <v>1.1673574955105839</v>
      </c>
      <c r="E23" s="957">
        <v>0.65127565733155923</v>
      </c>
      <c r="F23" s="957">
        <v>0.26462919745547747</v>
      </c>
      <c r="G23" s="957">
        <v>0.25145264072354734</v>
      </c>
      <c r="H23" s="957">
        <v>5.3468307153396175</v>
      </c>
      <c r="I23" s="957">
        <v>0.79049769280732463</v>
      </c>
      <c r="J23" s="957">
        <v>2.334473000858809</v>
      </c>
      <c r="K23" s="957">
        <v>2.2218600216734843</v>
      </c>
      <c r="L23" s="827"/>
      <c r="M23" s="866">
        <v>2004</v>
      </c>
      <c r="N23" s="827">
        <v>12324.663</v>
      </c>
      <c r="O23" s="957">
        <v>6.5141882108502012</v>
      </c>
      <c r="P23" s="957">
        <v>2.334473000858809</v>
      </c>
      <c r="Q23" s="957">
        <v>1.8475994890734107E-2</v>
      </c>
      <c r="R23" s="957">
        <v>2.2829929367807966</v>
      </c>
      <c r="S23" s="957">
        <v>3.1349298364348327E-2</v>
      </c>
      <c r="T23" s="957">
        <v>1.6547708229302939E-3</v>
      </c>
      <c r="U23" s="957">
        <v>0.25422188910244087</v>
      </c>
    </row>
    <row r="24" spans="1:21">
      <c r="A24" s="866">
        <v>2005</v>
      </c>
      <c r="B24" s="1123">
        <v>12340.259</v>
      </c>
      <c r="C24" s="957">
        <v>6.2779667756389177</v>
      </c>
      <c r="D24" s="957">
        <v>1.2305442175580106</v>
      </c>
      <c r="E24" s="957">
        <v>0.7621698464559381</v>
      </c>
      <c r="F24" s="957">
        <v>0.2320416970364175</v>
      </c>
      <c r="G24" s="957">
        <v>0.23633267406565472</v>
      </c>
      <c r="H24" s="957">
        <v>5.047422558080906</v>
      </c>
      <c r="I24" s="957">
        <v>0.72309011152269909</v>
      </c>
      <c r="J24" s="957">
        <v>2.2122520784672259</v>
      </c>
      <c r="K24" s="957">
        <v>2.1120803680909819</v>
      </c>
      <c r="L24" s="827"/>
      <c r="M24" s="866">
        <v>2005</v>
      </c>
      <c r="N24" s="827">
        <v>12340.259</v>
      </c>
      <c r="O24" s="957">
        <v>6.2779667756389177</v>
      </c>
      <c r="P24" s="957">
        <v>2.2122520784672259</v>
      </c>
      <c r="Q24" s="957">
        <v>1.6221223940059572E-2</v>
      </c>
      <c r="R24" s="957">
        <v>2.1589750591466235</v>
      </c>
      <c r="S24" s="957">
        <v>3.5156666254077658E-2</v>
      </c>
      <c r="T24" s="957">
        <v>1.8991291264648423E-3</v>
      </c>
      <c r="U24" s="957">
        <v>0.28132869565719254</v>
      </c>
    </row>
    <row r="25" spans="1:21">
      <c r="A25" s="866">
        <v>2006</v>
      </c>
      <c r="B25" s="1123">
        <v>12357.657999999999</v>
      </c>
      <c r="C25" s="957">
        <v>6.3575355347291431</v>
      </c>
      <c r="D25" s="957">
        <v>1.1640687630903443</v>
      </c>
      <c r="E25" s="957">
        <v>0.69482464134575717</v>
      </c>
      <c r="F25" s="957">
        <v>0.21616177925047383</v>
      </c>
      <c r="G25" s="957">
        <v>0.25308234249411343</v>
      </c>
      <c r="H25" s="957">
        <v>5.193466771638799</v>
      </c>
      <c r="I25" s="957">
        <v>0.77806118403876467</v>
      </c>
      <c r="J25" s="957">
        <v>2.160926056458865</v>
      </c>
      <c r="K25" s="957">
        <v>2.2544795311411696</v>
      </c>
      <c r="L25" s="827"/>
      <c r="M25" s="866">
        <v>2006</v>
      </c>
      <c r="N25" s="827">
        <v>12357.657999999999</v>
      </c>
      <c r="O25" s="957">
        <v>6.3575355347291431</v>
      </c>
      <c r="P25" s="957">
        <v>2.160926056458865</v>
      </c>
      <c r="Q25" s="957">
        <v>1.5222720416296612E-2</v>
      </c>
      <c r="R25" s="957">
        <v>2.1072021996523782</v>
      </c>
      <c r="S25" s="957">
        <v>3.6927987270030715E-2</v>
      </c>
      <c r="T25" s="957">
        <v>1.5731491201599441E-3</v>
      </c>
      <c r="U25" s="957">
        <v>0.3112073420458582</v>
      </c>
    </row>
    <row r="26" spans="1:21" ht="15" customHeight="1">
      <c r="A26" s="866">
        <v>2007</v>
      </c>
      <c r="B26" s="1123">
        <v>12376.334999999999</v>
      </c>
      <c r="C26" s="957">
        <v>5.7877352204923529</v>
      </c>
      <c r="D26" s="957">
        <v>1.2179918510231944</v>
      </c>
      <c r="E26" s="957">
        <v>0.76327183809532684</v>
      </c>
      <c r="F26" s="957">
        <v>0.20004564678370612</v>
      </c>
      <c r="G26" s="957">
        <v>0.25467436614416122</v>
      </c>
      <c r="H26" s="957">
        <v>4.5697433694691583</v>
      </c>
      <c r="I26" s="957">
        <v>0.81507546334260106</v>
      </c>
      <c r="J26" s="957">
        <v>2.1249959019668623</v>
      </c>
      <c r="K26" s="957">
        <v>1.6296720041596944</v>
      </c>
      <c r="L26" s="827"/>
      <c r="M26" s="866">
        <v>2007</v>
      </c>
      <c r="N26" s="827">
        <v>12376.334999999999</v>
      </c>
      <c r="O26" s="957">
        <v>5.7877352204923529</v>
      </c>
      <c r="P26" s="957">
        <v>2.1249959019668623</v>
      </c>
      <c r="Q26" s="957">
        <v>1.467221626661446E-2</v>
      </c>
      <c r="R26" s="957">
        <v>2.071630474855914</v>
      </c>
      <c r="S26" s="957">
        <v>3.7734590394253892E-2</v>
      </c>
      <c r="T26" s="957">
        <v>9.5862045007919568E-4</v>
      </c>
      <c r="U26" s="957">
        <v>0.32248939680433142</v>
      </c>
    </row>
    <row r="27" spans="1:21">
      <c r="A27" s="866">
        <v>2008</v>
      </c>
      <c r="B27" s="1123">
        <v>12382.624</v>
      </c>
      <c r="C27" s="957">
        <v>6.1814420813240165</v>
      </c>
      <c r="D27" s="957">
        <v>1.2110784924442766</v>
      </c>
      <c r="E27" s="957">
        <v>0.68963568322212232</v>
      </c>
      <c r="F27" s="957">
        <v>0.26626796966588978</v>
      </c>
      <c r="G27" s="957">
        <v>0.25517483955626485</v>
      </c>
      <c r="H27" s="957">
        <v>4.9703635888797395</v>
      </c>
      <c r="I27" s="957">
        <v>0.76017668845898845</v>
      </c>
      <c r="J27" s="957">
        <v>2.1211999257483014</v>
      </c>
      <c r="K27" s="957">
        <v>2.0889869746724488</v>
      </c>
      <c r="L27" s="827"/>
      <c r="M27" s="866">
        <v>2008</v>
      </c>
      <c r="N27" s="827">
        <v>12382.624</v>
      </c>
      <c r="O27" s="957">
        <v>6.1814420813240165</v>
      </c>
      <c r="P27" s="957">
        <v>2.1211999257483014</v>
      </c>
      <c r="Q27" s="957">
        <v>1.4237866239553041E-2</v>
      </c>
      <c r="R27" s="957">
        <v>2.067923273798979</v>
      </c>
      <c r="S27" s="957">
        <v>3.8273983475739029E-2</v>
      </c>
      <c r="T27" s="957">
        <v>7.6480223403027755E-4</v>
      </c>
      <c r="U27" s="957">
        <v>0.33104722729150377</v>
      </c>
    </row>
    <row r="28" spans="1:21">
      <c r="A28" s="866">
        <v>2009</v>
      </c>
      <c r="B28" s="1123">
        <v>12370.44</v>
      </c>
      <c r="C28" s="957">
        <v>5.9453463090673822</v>
      </c>
      <c r="D28" s="957">
        <v>1.1996943859230187</v>
      </c>
      <c r="E28" s="957">
        <v>0.75472328052002724</v>
      </c>
      <c r="F28" s="957">
        <v>0.21874773613310972</v>
      </c>
      <c r="G28" s="957">
        <v>0.22622336926988162</v>
      </c>
      <c r="H28" s="957">
        <v>4.7456519231443632</v>
      </c>
      <c r="I28" s="957">
        <v>0.69604307666571863</v>
      </c>
      <c r="J28" s="957">
        <v>2.1122232387490882</v>
      </c>
      <c r="K28" s="957">
        <v>1.9373856077295557</v>
      </c>
      <c r="L28" s="827"/>
      <c r="M28" s="866">
        <v>2009</v>
      </c>
      <c r="N28" s="827">
        <v>12370.44</v>
      </c>
      <c r="O28" s="957">
        <v>5.9453463090673822</v>
      </c>
      <c r="P28" s="957">
        <v>2.1122232387490882</v>
      </c>
      <c r="Q28" s="957">
        <v>1.2816603736266622E-2</v>
      </c>
      <c r="R28" s="957">
        <v>2.0574751656506334</v>
      </c>
      <c r="S28" s="957">
        <v>4.0372334856687335E-2</v>
      </c>
      <c r="T28" s="957">
        <v>1.5591345055011613E-3</v>
      </c>
      <c r="U28" s="957">
        <v>0.37055592035059548</v>
      </c>
    </row>
    <row r="29" spans="1:21">
      <c r="A29" s="866">
        <v>2010</v>
      </c>
      <c r="B29" s="1123">
        <v>12372.805</v>
      </c>
      <c r="C29" s="957">
        <v>6.1962868276923917</v>
      </c>
      <c r="D29" s="957">
        <v>1.3038500209430171</v>
      </c>
      <c r="E29" s="957">
        <v>0.76711735563822248</v>
      </c>
      <c r="F29" s="957">
        <v>0.30556784233809925</v>
      </c>
      <c r="G29" s="957">
        <v>0.23116482296669544</v>
      </c>
      <c r="H29" s="957">
        <v>4.892436806749374</v>
      </c>
      <c r="I29" s="957">
        <v>0.79414261098544969</v>
      </c>
      <c r="J29" s="957">
        <v>2.1232156009274497</v>
      </c>
      <c r="K29" s="957">
        <v>1.9750785948364751</v>
      </c>
      <c r="L29" s="827"/>
      <c r="M29" s="866">
        <v>2010</v>
      </c>
      <c r="N29" s="827">
        <v>12372.805</v>
      </c>
      <c r="O29" s="957">
        <v>6.1962868276923917</v>
      </c>
      <c r="P29" s="957">
        <v>2.1232156009274497</v>
      </c>
      <c r="Q29" s="957">
        <v>1.3155246587624264E-2</v>
      </c>
      <c r="R29" s="957">
        <v>2.0725981284555246</v>
      </c>
      <c r="S29" s="957">
        <v>3.6024352446919233E-2</v>
      </c>
      <c r="T29" s="957">
        <v>1.4378734373817147E-3</v>
      </c>
      <c r="U29" s="957">
        <v>0.32122331176758995</v>
      </c>
    </row>
    <row r="30" spans="1:21">
      <c r="A30" s="866">
        <v>2011</v>
      </c>
      <c r="B30" s="1123">
        <v>12413.388000000001</v>
      </c>
      <c r="C30" s="957">
        <v>6.0326827852978777</v>
      </c>
      <c r="D30" s="957">
        <v>1.2563985598369054</v>
      </c>
      <c r="E30" s="957">
        <v>0.76248509635015882</v>
      </c>
      <c r="F30" s="957">
        <v>0.24772756581706265</v>
      </c>
      <c r="G30" s="957">
        <v>0.24618589766968413</v>
      </c>
      <c r="H30" s="957">
        <v>4.7762842254609712</v>
      </c>
      <c r="I30" s="957">
        <v>0.79442181280290003</v>
      </c>
      <c r="J30" s="957">
        <v>2.1676663486638961</v>
      </c>
      <c r="K30" s="957">
        <v>1.8141960639941754</v>
      </c>
      <c r="L30" s="827"/>
      <c r="M30" s="866">
        <v>2011</v>
      </c>
      <c r="N30" s="827">
        <v>12413.388000000001</v>
      </c>
      <c r="O30" s="957">
        <v>6.0326827852978777</v>
      </c>
      <c r="P30" s="957">
        <v>2.1676663486638961</v>
      </c>
      <c r="Q30" s="957">
        <v>1.3571047218219143E-2</v>
      </c>
      <c r="R30" s="957">
        <v>2.1162278844670013</v>
      </c>
      <c r="S30" s="957">
        <v>3.6915062787923759E-2</v>
      </c>
      <c r="T30" s="957">
        <v>9.5235419075222064E-4</v>
      </c>
      <c r="U30" s="957">
        <v>0.31849080098803673</v>
      </c>
    </row>
    <row r="31" spans="1:21" ht="15.75" customHeight="1">
      <c r="A31" s="866">
        <v>2012</v>
      </c>
      <c r="B31" s="1123">
        <v>12481.472</v>
      </c>
      <c r="C31" s="957">
        <v>6.0011010743597746</v>
      </c>
      <c r="D31" s="957">
        <v>1.244003971570492</v>
      </c>
      <c r="E31" s="957">
        <v>0.78771613590165168</v>
      </c>
      <c r="F31" s="957">
        <v>0.2386206373213913</v>
      </c>
      <c r="G31" s="957">
        <v>0.2176671983474491</v>
      </c>
      <c r="H31" s="957">
        <v>4.7570971027892828</v>
      </c>
      <c r="I31" s="957">
        <v>0.80412168010528784</v>
      </c>
      <c r="J31" s="957">
        <v>2.1187650228212762</v>
      </c>
      <c r="K31" s="957">
        <v>1.8342103998627184</v>
      </c>
      <c r="L31" s="827"/>
      <c r="M31" s="866">
        <v>2012</v>
      </c>
      <c r="N31" s="827">
        <v>12481.472</v>
      </c>
      <c r="O31" s="957">
        <v>6.0011010743597746</v>
      </c>
      <c r="P31" s="957">
        <v>2.1187650228212762</v>
      </c>
      <c r="Q31" s="957">
        <v>1.3747798190237555E-2</v>
      </c>
      <c r="R31" s="957">
        <v>2.0723618142568672</v>
      </c>
      <c r="S31" s="957">
        <v>3.1944317364331912E-2</v>
      </c>
      <c r="T31" s="957">
        <v>7.1109300983987348E-4</v>
      </c>
      <c r="U31" s="957">
        <v>0.31103150257746831</v>
      </c>
    </row>
    <row r="32" spans="1:21">
      <c r="A32" s="866">
        <v>2013</v>
      </c>
      <c r="B32" s="1123">
        <v>12561.907999999999</v>
      </c>
      <c r="C32" s="957">
        <v>6.0120833806473213</v>
      </c>
      <c r="D32" s="957">
        <v>1.203199300941612</v>
      </c>
      <c r="E32" s="957">
        <v>0.68415483621608497</v>
      </c>
      <c r="F32" s="957">
        <v>0.26045470120958314</v>
      </c>
      <c r="G32" s="957">
        <v>0.25858976351594393</v>
      </c>
      <c r="H32" s="957">
        <v>4.8088840797057104</v>
      </c>
      <c r="I32" s="957">
        <v>0.78513216964919341</v>
      </c>
      <c r="J32" s="957">
        <v>2.1443339854489953</v>
      </c>
      <c r="K32" s="957">
        <v>1.8794179246075202</v>
      </c>
      <c r="L32" s="827"/>
      <c r="M32" s="866">
        <v>2013</v>
      </c>
      <c r="N32" s="827">
        <v>12561.907999999999</v>
      </c>
      <c r="O32" s="957">
        <v>6.0120833806473213</v>
      </c>
      <c r="P32" s="957">
        <v>2.1443339854489953</v>
      </c>
      <c r="Q32" s="957">
        <v>1.3247349343969919E-2</v>
      </c>
      <c r="R32" s="957">
        <v>2.1038884172388346</v>
      </c>
      <c r="S32" s="957">
        <v>2.6488539437049728E-2</v>
      </c>
      <c r="T32" s="957">
        <v>7.096794291412456E-4</v>
      </c>
      <c r="U32" s="957">
        <v>0.29638757099500496</v>
      </c>
    </row>
    <row r="33" spans="1:21">
      <c r="A33" s="866">
        <v>2014</v>
      </c>
      <c r="B33" s="1123">
        <v>12647.906000000001</v>
      </c>
      <c r="C33" s="957">
        <v>5.6288958874351946</v>
      </c>
      <c r="D33" s="957">
        <v>1.046191926066808</v>
      </c>
      <c r="E33" s="957">
        <v>0.57562679266367345</v>
      </c>
      <c r="F33" s="957">
        <v>0.22370980634980672</v>
      </c>
      <c r="G33" s="957">
        <v>0.24685532705332791</v>
      </c>
      <c r="H33" s="957">
        <v>4.582703961368388</v>
      </c>
      <c r="I33" s="957">
        <v>0.76486138155473138</v>
      </c>
      <c r="J33" s="957">
        <v>2.1669522882233694</v>
      </c>
      <c r="K33" s="957">
        <v>1.650890291590287</v>
      </c>
      <c r="L33" s="827"/>
      <c r="M33" s="866">
        <v>2014</v>
      </c>
      <c r="N33" s="827">
        <v>12647.906000000001</v>
      </c>
      <c r="O33" s="957">
        <v>5.6288958874351946</v>
      </c>
      <c r="P33" s="957">
        <v>2.1669522882233694</v>
      </c>
      <c r="Q33" s="957">
        <v>1.3912646396433933E-2</v>
      </c>
      <c r="R33" s="957">
        <v>2.1244116665778408</v>
      </c>
      <c r="S33" s="957">
        <v>2.7920552550971128E-2</v>
      </c>
      <c r="T33" s="957">
        <v>7.074226981237593E-4</v>
      </c>
      <c r="U33" s="957">
        <v>0.28525639250512885</v>
      </c>
    </row>
    <row r="34" spans="1:21">
      <c r="A34" s="866">
        <v>2015</v>
      </c>
      <c r="B34" s="1123">
        <v>12767.540999999999</v>
      </c>
      <c r="C34" s="957">
        <v>5.6580431690690594</v>
      </c>
      <c r="D34" s="957">
        <v>1.1166731963715968</v>
      </c>
      <c r="E34" s="957">
        <v>0.61858079629694207</v>
      </c>
      <c r="F34" s="957">
        <v>0.23834081466221207</v>
      </c>
      <c r="G34" s="957">
        <v>0.25975158541244281</v>
      </c>
      <c r="H34" s="957">
        <v>4.5413699726974626</v>
      </c>
      <c r="I34" s="957">
        <v>0.74229176529201568</v>
      </c>
      <c r="J34" s="957">
        <v>2.1587638565015919</v>
      </c>
      <c r="K34" s="957">
        <v>1.640314350903856</v>
      </c>
      <c r="L34" s="827"/>
      <c r="M34" s="866">
        <v>2015</v>
      </c>
      <c r="N34" s="827">
        <v>12767.540999999999</v>
      </c>
      <c r="O34" s="957">
        <v>5.6580431690690594</v>
      </c>
      <c r="P34" s="957">
        <v>2.1587638565015919</v>
      </c>
      <c r="Q34" s="957">
        <v>1.4218835572933882E-2</v>
      </c>
      <c r="R34" s="957">
        <v>2.1075733673425856</v>
      </c>
      <c r="S34" s="957">
        <v>3.6272366590681858E-2</v>
      </c>
      <c r="T34" s="957">
        <v>6.9928699539019076E-4</v>
      </c>
      <c r="U34" s="957">
        <v>0.37000598526449879</v>
      </c>
    </row>
    <row r="35" spans="1:21">
      <c r="A35" s="866">
        <v>2016</v>
      </c>
      <c r="B35" s="1123">
        <v>12887.133</v>
      </c>
      <c r="C35" s="957">
        <v>5.7162677873502306</v>
      </c>
      <c r="D35" s="957">
        <v>1.1029415307370354</v>
      </c>
      <c r="E35" s="957">
        <v>0.59166896926550161</v>
      </c>
      <c r="F35" s="957">
        <v>0.24374485200581603</v>
      </c>
      <c r="G35" s="957">
        <v>0.26752770946571802</v>
      </c>
      <c r="H35" s="957">
        <v>4.6133262566131963</v>
      </c>
      <c r="I35" s="957">
        <v>0.76443484131016837</v>
      </c>
      <c r="J35" s="957">
        <v>2.1748201232916151</v>
      </c>
      <c r="K35" s="957">
        <v>1.6740712920114134</v>
      </c>
      <c r="L35" s="827"/>
      <c r="M35" s="866">
        <v>2016</v>
      </c>
      <c r="N35" s="827">
        <v>12887.133</v>
      </c>
      <c r="O35" s="957">
        <v>5.7162677873502306</v>
      </c>
      <c r="P35" s="957">
        <v>2.1748201232916151</v>
      </c>
      <c r="Q35" s="957">
        <v>1.3864849812769088E-2</v>
      </c>
      <c r="R35" s="957">
        <v>2.1260670384416445</v>
      </c>
      <c r="S35" s="957">
        <v>3.4194992546563274E-2</v>
      </c>
      <c r="T35" s="957">
        <v>6.9324249063845462E-4</v>
      </c>
      <c r="U35" s="957">
        <v>0.39440414977989646</v>
      </c>
    </row>
    <row r="36" spans="1:21" s="910" customFormat="1">
      <c r="A36" s="924">
        <v>2017</v>
      </c>
      <c r="B36" s="1123">
        <v>12963.977999999999</v>
      </c>
      <c r="C36" s="957">
        <v>5.6663110204311096</v>
      </c>
      <c r="D36" s="957">
        <v>1.0400755678630198</v>
      </c>
      <c r="E36" s="957">
        <v>0.58783509315546079</v>
      </c>
      <c r="F36" s="957">
        <v>0.24070450477847197</v>
      </c>
      <c r="G36" s="957">
        <v>0.21153596992908721</v>
      </c>
      <c r="H36" s="957">
        <v>4.6262354525680882</v>
      </c>
      <c r="I36" s="957">
        <v>0.77758035221940036</v>
      </c>
      <c r="J36" s="957">
        <v>2.1912468062221451</v>
      </c>
      <c r="K36" s="957">
        <v>1.6574082941265436</v>
      </c>
      <c r="L36" s="914"/>
      <c r="M36" s="924">
        <v>2017</v>
      </c>
      <c r="N36" s="965">
        <v>12963.977999999999</v>
      </c>
      <c r="O36" s="957">
        <v>5.6663110204311096</v>
      </c>
      <c r="P36" s="957">
        <v>2.1912468062221451</v>
      </c>
      <c r="Q36" s="957">
        <v>1.4004643170256402E-2</v>
      </c>
      <c r="R36" s="957">
        <v>2.1467927120532222</v>
      </c>
      <c r="S36" s="957">
        <v>2.9760698055866459E-2</v>
      </c>
      <c r="T36" s="957">
        <v>6.8875294279949521E-4</v>
      </c>
      <c r="U36" s="957">
        <v>0.39603214496380068</v>
      </c>
    </row>
    <row r="37" spans="1:21" s="1070" customFormat="1">
      <c r="A37" s="924">
        <v>2018</v>
      </c>
      <c r="B37" s="1123">
        <v>13036.963</v>
      </c>
      <c r="C37" s="957">
        <v>5.5440399909935714</v>
      </c>
      <c r="D37" s="957">
        <v>1.0161140663221031</v>
      </c>
      <c r="E37" s="957">
        <v>0.43779079737643195</v>
      </c>
      <c r="F37" s="957">
        <v>0.24572623479634673</v>
      </c>
      <c r="G37" s="957">
        <v>0.33259703414932451</v>
      </c>
      <c r="H37" s="957">
        <v>4.527925924671468</v>
      </c>
      <c r="I37" s="957">
        <v>0.80635619669869962</v>
      </c>
      <c r="J37" s="957">
        <v>2.1132741454152684</v>
      </c>
      <c r="K37" s="957">
        <v>1.6082955825575003</v>
      </c>
      <c r="L37" s="1093"/>
      <c r="M37" s="924">
        <v>2018</v>
      </c>
      <c r="N37" s="1093">
        <v>13036.963</v>
      </c>
      <c r="O37" s="957">
        <v>5.5440399909935714</v>
      </c>
      <c r="P37" s="957">
        <v>2.1132741454152684</v>
      </c>
      <c r="Q37" s="957">
        <v>1.34018883369664E-2</v>
      </c>
      <c r="R37" s="957">
        <v>2.0672461401459028</v>
      </c>
      <c r="S37" s="957">
        <v>3.1779553827546832E-2</v>
      </c>
      <c r="T37" s="957">
        <v>8.4656310485286515E-4</v>
      </c>
      <c r="U37" s="957">
        <v>0.40343069984201618</v>
      </c>
    </row>
    <row r="38" spans="1:21" s="1070" customFormat="1">
      <c r="A38" s="924">
        <v>2019</v>
      </c>
      <c r="B38" s="1210">
        <v>13100.728999999999</v>
      </c>
      <c r="C38" s="957">
        <v>5.6162658323242969</v>
      </c>
      <c r="D38" s="957">
        <v>0.89242709536258336</v>
      </c>
      <c r="E38" s="957">
        <v>0.41170288402221916</v>
      </c>
      <c r="F38" s="957">
        <v>0.2163223516462828</v>
      </c>
      <c r="G38" s="957">
        <v>0.26440185969408142</v>
      </c>
      <c r="H38" s="957">
        <v>4.7238387369617145</v>
      </c>
      <c r="I38" s="957">
        <v>0.79447170778653808</v>
      </c>
      <c r="J38" s="957">
        <v>2.1287831137934501</v>
      </c>
      <c r="K38" s="957">
        <v>1.8005839153817262</v>
      </c>
      <c r="L38" s="1210"/>
      <c r="M38" s="924">
        <v>2019</v>
      </c>
      <c r="N38" s="1210">
        <v>13100.728999999999</v>
      </c>
      <c r="O38" s="957">
        <v>5.6162658323242969</v>
      </c>
      <c r="P38" s="957">
        <v>2.1287831137934501</v>
      </c>
      <c r="Q38" s="957">
        <v>1.3586701381274281E-2</v>
      </c>
      <c r="R38" s="957">
        <v>2.0773089349975549</v>
      </c>
      <c r="S38" s="957">
        <v>3.6860589441432126E-2</v>
      </c>
      <c r="T38" s="957">
        <v>1.0268879731892783E-3</v>
      </c>
      <c r="U38" s="957">
        <v>0.41362751757531896</v>
      </c>
    </row>
    <row r="39" spans="1:21" ht="10.5" customHeight="1">
      <c r="A39" s="99" t="s">
        <v>168</v>
      </c>
      <c r="B39" s="99"/>
      <c r="M39" s="99" t="s">
        <v>168</v>
      </c>
    </row>
    <row r="40" spans="1:21" s="863" customFormat="1" ht="15.75" customHeight="1">
      <c r="A40" s="978" t="s">
        <v>910</v>
      </c>
      <c r="B40" s="99"/>
      <c r="L40" s="837"/>
      <c r="M40" s="976" t="s">
        <v>910</v>
      </c>
    </row>
    <row r="41" spans="1:21" s="863" customFormat="1" ht="15.75" customHeight="1">
      <c r="A41" s="977" t="s">
        <v>670</v>
      </c>
      <c r="B41" s="99"/>
      <c r="L41" s="837"/>
      <c r="M41" s="975"/>
    </row>
    <row r="42" spans="1:21" ht="15.75" customHeight="1">
      <c r="A42" s="977" t="s">
        <v>671</v>
      </c>
      <c r="B42" s="764"/>
    </row>
    <row r="43" spans="1:21">
      <c r="A43" s="977" t="s">
        <v>672</v>
      </c>
      <c r="B43" s="764"/>
    </row>
    <row r="44" spans="1:21" ht="15.75" customHeight="1">
      <c r="A44" s="977"/>
      <c r="B44" s="764"/>
    </row>
    <row r="45" spans="1:21" ht="15.75" customHeight="1"/>
  </sheetData>
  <mergeCells count="20">
    <mergeCell ref="U3:U7"/>
    <mergeCell ref="S5:S7"/>
    <mergeCell ref="T5:T7"/>
    <mergeCell ref="B3:B7"/>
    <mergeCell ref="N3:N7"/>
    <mergeCell ref="R5:R7"/>
    <mergeCell ref="Q5:Q7"/>
    <mergeCell ref="P4:P7"/>
    <mergeCell ref="A3:A8"/>
    <mergeCell ref="C3:C7"/>
    <mergeCell ref="M3:M8"/>
    <mergeCell ref="O3:O7"/>
    <mergeCell ref="D4:D7"/>
    <mergeCell ref="H4:H7"/>
    <mergeCell ref="E5:E7"/>
    <mergeCell ref="F5:F7"/>
    <mergeCell ref="G5:G7"/>
    <mergeCell ref="I5:I7"/>
    <mergeCell ref="J5:J7"/>
    <mergeCell ref="K5:K7"/>
  </mergeCells>
  <conditionalFormatting sqref="A10 L9:L38 O9:U38">
    <cfRule type="cellIs" dxfId="334" priority="29" stopIfTrue="1" operator="equal">
      <formula>0</formula>
    </cfRule>
  </conditionalFormatting>
  <conditionalFormatting sqref="A9">
    <cfRule type="cellIs" dxfId="333" priority="28" stopIfTrue="1" operator="equal">
      <formula>0</formula>
    </cfRule>
  </conditionalFormatting>
  <conditionalFormatting sqref="A11">
    <cfRule type="cellIs" dxfId="332" priority="27" stopIfTrue="1" operator="equal">
      <formula>0</formula>
    </cfRule>
  </conditionalFormatting>
  <conditionalFormatting sqref="A12">
    <cfRule type="cellIs" dxfId="331" priority="26" stopIfTrue="1" operator="equal">
      <formula>0</formula>
    </cfRule>
  </conditionalFormatting>
  <conditionalFormatting sqref="A13">
    <cfRule type="cellIs" dxfId="330" priority="25" stopIfTrue="1" operator="equal">
      <formula>0</formula>
    </cfRule>
  </conditionalFormatting>
  <conditionalFormatting sqref="A14:A38">
    <cfRule type="cellIs" dxfId="329" priority="24" stopIfTrue="1" operator="equal">
      <formula>0</formula>
    </cfRule>
  </conditionalFormatting>
  <conditionalFormatting sqref="C9:K38">
    <cfRule type="cellIs" dxfId="328" priority="23" stopIfTrue="1" operator="equal">
      <formula>0</formula>
    </cfRule>
  </conditionalFormatting>
  <conditionalFormatting sqref="M10">
    <cfRule type="cellIs" dxfId="327" priority="17" stopIfTrue="1" operator="equal">
      <formula>0</formula>
    </cfRule>
  </conditionalFormatting>
  <conditionalFormatting sqref="M9">
    <cfRule type="cellIs" dxfId="326" priority="16" stopIfTrue="1" operator="equal">
      <formula>0</formula>
    </cfRule>
  </conditionalFormatting>
  <conditionalFormatting sqref="M11">
    <cfRule type="cellIs" dxfId="325" priority="15" stopIfTrue="1" operator="equal">
      <formula>0</formula>
    </cfRule>
  </conditionalFormatting>
  <conditionalFormatting sqref="M12">
    <cfRule type="cellIs" dxfId="324" priority="14" stopIfTrue="1" operator="equal">
      <formula>0</formula>
    </cfRule>
  </conditionalFormatting>
  <conditionalFormatting sqref="M13">
    <cfRule type="cellIs" dxfId="323" priority="13" stopIfTrue="1" operator="equal">
      <formula>0</formula>
    </cfRule>
  </conditionalFormatting>
  <conditionalFormatting sqref="M14:M38">
    <cfRule type="cellIs" dxfId="322" priority="12" stopIfTrue="1" operator="equal">
      <formula>0</formula>
    </cfRule>
  </conditionalFormatting>
  <conditionalFormatting sqref="A39:B43">
    <cfRule type="cellIs" dxfId="321" priority="11" stopIfTrue="1" operator="equal">
      <formula>0</formula>
    </cfRule>
  </conditionalFormatting>
  <conditionalFormatting sqref="A44:B44">
    <cfRule type="cellIs" dxfId="320" priority="10" stopIfTrue="1" operator="equal">
      <formula>0</formula>
    </cfRule>
  </conditionalFormatting>
  <conditionalFormatting sqref="N9">
    <cfRule type="cellIs" dxfId="319" priority="7" stopIfTrue="1" operator="equal">
      <formula>0</formula>
    </cfRule>
  </conditionalFormatting>
  <conditionalFormatting sqref="N10:N35">
    <cfRule type="cellIs" dxfId="318" priority="6" stopIfTrue="1" operator="equal">
      <formula>0</formula>
    </cfRule>
  </conditionalFormatting>
  <conditionalFormatting sqref="M39:M41">
    <cfRule type="cellIs" dxfId="317" priority="5" stopIfTrue="1" operator="equal">
      <formula>0</formula>
    </cfRule>
  </conditionalFormatting>
  <conditionalFormatting sqref="N36:N38">
    <cfRule type="cellIs" dxfId="316" priority="3" stopIfTrue="1" operator="equal">
      <formula>0</formula>
    </cfRule>
  </conditionalFormatting>
  <conditionalFormatting sqref="B9:B38">
    <cfRule type="cellIs" dxfId="315" priority="1" stopIfTrue="1" operator="equal">
      <formula>0</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oddFooter>&amp;LStand: 14.01.2022&amp;CBayerisches Landesamt für Statistik - Energiebilanz 2019&amp;R&amp;P von &amp;N</oddFooter>
  </headerFooter>
  <colBreaks count="1" manualBreakCount="1">
    <brk id="12"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theme="5" tint="0.39997558519241921"/>
  </sheetPr>
  <dimension ref="A1:O54"/>
  <sheetViews>
    <sheetView view="pageBreakPreview" zoomScaleNormal="70" zoomScaleSheetLayoutView="100" workbookViewId="0"/>
  </sheetViews>
  <sheetFormatPr baseColWidth="10" defaultColWidth="11.42578125" defaultRowHeight="15.75" customHeight="1"/>
  <cols>
    <col min="1" max="1" width="45.7109375" style="492" customWidth="1"/>
    <col min="2" max="5" width="20" style="492" customWidth="1"/>
    <col min="6" max="6" width="2.85546875" style="492" customWidth="1"/>
    <col min="7" max="10" width="11.42578125" style="492"/>
    <col min="11" max="11" width="15.28515625" style="492" customWidth="1"/>
    <col min="12" max="13" width="11.42578125" style="492"/>
    <col min="14" max="14" width="15.42578125" style="492" bestFit="1" customWidth="1"/>
    <col min="15" max="16384" width="11.42578125" style="492"/>
  </cols>
  <sheetData>
    <row r="1" spans="1:15" ht="15.75" customHeight="1">
      <c r="A1" s="532" t="s">
        <v>880</v>
      </c>
      <c r="B1" s="533"/>
      <c r="C1" s="533"/>
      <c r="D1" s="739"/>
      <c r="E1" s="533"/>
      <c r="H1" s="1090"/>
      <c r="I1" s="1090"/>
      <c r="J1" s="1090"/>
    </row>
    <row r="2" spans="1:15" ht="15.75" customHeight="1">
      <c r="A2" s="534"/>
      <c r="B2" s="535"/>
      <c r="C2" s="535"/>
      <c r="D2" s="535"/>
      <c r="E2" s="536"/>
      <c r="H2" s="1090"/>
      <c r="I2" s="1090"/>
      <c r="J2" s="1090"/>
    </row>
    <row r="3" spans="1:15" ht="31.5" customHeight="1">
      <c r="A3" s="585"/>
      <c r="B3" s="563">
        <v>2017</v>
      </c>
      <c r="C3" s="509">
        <v>2018</v>
      </c>
      <c r="D3" s="409">
        <v>2019</v>
      </c>
      <c r="E3" s="284" t="s">
        <v>881</v>
      </c>
      <c r="F3" s="537"/>
    </row>
    <row r="4" spans="1:15" ht="15.75" customHeight="1">
      <c r="A4" s="586"/>
      <c r="B4" s="328" t="s">
        <v>79</v>
      </c>
      <c r="C4" s="284"/>
      <c r="D4" s="329"/>
      <c r="E4" s="339" t="s">
        <v>5</v>
      </c>
      <c r="F4" s="537"/>
    </row>
    <row r="5" spans="1:15" ht="15.75" customHeight="1">
      <c r="A5" s="452" t="s">
        <v>78</v>
      </c>
      <c r="B5" s="705"/>
      <c r="C5" s="324"/>
      <c r="D5" s="325"/>
      <c r="E5" s="325"/>
      <c r="F5" s="537"/>
    </row>
    <row r="6" spans="1:15" ht="15.75" customHeight="1">
      <c r="A6" s="397" t="s">
        <v>77</v>
      </c>
      <c r="B6" s="1102">
        <v>84781.68172894459</v>
      </c>
      <c r="C6" s="335">
        <v>73796.176722560267</v>
      </c>
      <c r="D6" s="1102">
        <v>74948.358103519495</v>
      </c>
      <c r="E6" s="756">
        <v>1.5613022681254891</v>
      </c>
      <c r="F6" s="538"/>
      <c r="G6" s="539"/>
      <c r="K6" s="1188"/>
      <c r="L6" s="102"/>
      <c r="N6" s="1191"/>
      <c r="O6" s="738"/>
    </row>
    <row r="7" spans="1:15" ht="15.75" customHeight="1">
      <c r="A7" s="706" t="s">
        <v>275</v>
      </c>
      <c r="B7" s="1093">
        <v>3818.98369</v>
      </c>
      <c r="C7" s="763">
        <v>2788.45</v>
      </c>
      <c r="D7" s="1123">
        <v>2503.759</v>
      </c>
      <c r="E7" s="755">
        <v>-10.209650522691812</v>
      </c>
      <c r="F7" s="538"/>
      <c r="L7" s="735"/>
      <c r="N7" s="738"/>
      <c r="O7" s="738"/>
    </row>
    <row r="8" spans="1:15" ht="15.75" customHeight="1">
      <c r="A8" s="706" t="s">
        <v>360</v>
      </c>
      <c r="B8" s="1093">
        <v>3509.1480000000001</v>
      </c>
      <c r="C8" s="1329">
        <v>2563.6120000000001</v>
      </c>
      <c r="D8" s="1329">
        <v>2313.931</v>
      </c>
      <c r="E8" s="755">
        <v>-9.739422346283293</v>
      </c>
      <c r="F8" s="538"/>
      <c r="L8" s="735"/>
      <c r="N8" s="738"/>
      <c r="O8" s="738"/>
    </row>
    <row r="9" spans="1:15" ht="15.75" customHeight="1">
      <c r="A9" s="706" t="s">
        <v>361</v>
      </c>
      <c r="B9" s="1093">
        <v>309.83569</v>
      </c>
      <c r="C9" s="1329">
        <v>224.83799999999999</v>
      </c>
      <c r="D9" s="1329">
        <v>189.828</v>
      </c>
      <c r="E9" s="755">
        <v>-15.571211272115921</v>
      </c>
      <c r="F9" s="538"/>
      <c r="L9" s="735"/>
      <c r="N9" s="738"/>
      <c r="O9" s="738"/>
    </row>
    <row r="10" spans="1:15" ht="15.75" customHeight="1">
      <c r="A10" s="706" t="s">
        <v>558</v>
      </c>
      <c r="B10" s="1093">
        <v>229.04347434676896</v>
      </c>
      <c r="C10" s="1329">
        <v>204.39590851193694</v>
      </c>
      <c r="D10" s="1123">
        <v>234.48830719132059</v>
      </c>
      <c r="E10" s="755">
        <v>14.722603254862227</v>
      </c>
      <c r="F10" s="538"/>
      <c r="L10" s="735"/>
      <c r="N10" s="738"/>
      <c r="O10" s="738"/>
    </row>
    <row r="11" spans="1:15" ht="15.75" customHeight="1">
      <c r="A11" s="706" t="s">
        <v>360</v>
      </c>
      <c r="B11" s="1093">
        <v>204.17565434676897</v>
      </c>
      <c r="C11" s="1329">
        <v>155.63590851193692</v>
      </c>
      <c r="D11" s="1123">
        <v>180.68930719132058</v>
      </c>
      <c r="E11" s="755">
        <v>16.097441084723787</v>
      </c>
      <c r="F11" s="538"/>
      <c r="L11" s="735"/>
      <c r="N11" s="738"/>
      <c r="O11" s="738"/>
    </row>
    <row r="12" spans="1:15" ht="15.75" customHeight="1">
      <c r="A12" s="706" t="s">
        <v>361</v>
      </c>
      <c r="B12" s="1093">
        <v>24.867820000000002</v>
      </c>
      <c r="C12" s="763">
        <v>48.76</v>
      </c>
      <c r="D12" s="1123">
        <v>53.798999999999999</v>
      </c>
      <c r="E12" s="755">
        <v>10.334290401968831</v>
      </c>
      <c r="F12" s="538"/>
      <c r="L12" s="735"/>
      <c r="N12" s="738"/>
      <c r="O12" s="738"/>
    </row>
    <row r="13" spans="1:15" ht="15.75" customHeight="1">
      <c r="A13" s="706" t="s">
        <v>359</v>
      </c>
      <c r="B13" s="1093">
        <v>10993.270872588611</v>
      </c>
      <c r="C13" s="1329">
        <v>10448.077578669261</v>
      </c>
      <c r="D13" s="1123">
        <v>9827.9228787504599</v>
      </c>
      <c r="E13" s="755">
        <v>-5.9355866689285097</v>
      </c>
      <c r="F13" s="538"/>
      <c r="L13" s="735"/>
      <c r="N13" s="738"/>
      <c r="O13" s="738"/>
    </row>
    <row r="14" spans="1:15" ht="15.75" customHeight="1">
      <c r="A14" s="706" t="s">
        <v>360</v>
      </c>
      <c r="B14" s="1093">
        <v>7251.2055225886106</v>
      </c>
      <c r="C14" s="763">
        <v>6594.706578669261</v>
      </c>
      <c r="D14" s="1123">
        <v>6367.94587875046</v>
      </c>
      <c r="E14" s="755">
        <v>-3.4385259937457122</v>
      </c>
      <c r="F14" s="538"/>
      <c r="L14" s="735"/>
      <c r="N14" s="738"/>
      <c r="O14" s="738"/>
    </row>
    <row r="15" spans="1:15" ht="15.75" customHeight="1">
      <c r="A15" s="706" t="s">
        <v>361</v>
      </c>
      <c r="B15" s="1093">
        <v>3742.0653500000003</v>
      </c>
      <c r="C15" s="763">
        <v>3853.3710000000001</v>
      </c>
      <c r="D15" s="1123">
        <v>3459.9769999999999</v>
      </c>
      <c r="E15" s="755">
        <v>-10.209087056501961</v>
      </c>
      <c r="F15" s="538"/>
      <c r="L15" s="735"/>
      <c r="N15" s="738"/>
      <c r="O15" s="738"/>
    </row>
    <row r="16" spans="1:15" ht="15.75" customHeight="1">
      <c r="A16" s="706" t="s">
        <v>276</v>
      </c>
      <c r="B16" s="1093">
        <v>31143.044000000002</v>
      </c>
      <c r="C16" s="1329">
        <v>22489.359</v>
      </c>
      <c r="D16" s="1123">
        <v>22418.455000000002</v>
      </c>
      <c r="E16" s="755">
        <v>-0.31527799436168291</v>
      </c>
      <c r="F16" s="538"/>
      <c r="L16" s="735"/>
      <c r="N16" s="738"/>
      <c r="O16" s="738"/>
    </row>
    <row r="17" spans="1:15" ht="15.75" customHeight="1">
      <c r="A17" s="706" t="s">
        <v>590</v>
      </c>
      <c r="B17" s="1093">
        <v>37411.426257009181</v>
      </c>
      <c r="C17" s="763">
        <v>36616.192674624079</v>
      </c>
      <c r="D17" s="1123">
        <v>38677.599040968744</v>
      </c>
      <c r="E17" s="755">
        <v>5.6297670941994751</v>
      </c>
      <c r="F17" s="538"/>
      <c r="L17" s="735"/>
      <c r="N17" s="738"/>
      <c r="O17" s="738"/>
    </row>
    <row r="18" spans="1:15" ht="15.75" customHeight="1">
      <c r="A18" s="706" t="s">
        <v>360</v>
      </c>
      <c r="B18" s="1093">
        <v>36685.760627009178</v>
      </c>
      <c r="C18" s="763">
        <v>35890.767674624076</v>
      </c>
      <c r="D18" s="1123">
        <v>37968.605040968745</v>
      </c>
      <c r="E18" s="755">
        <v>5.789336648304034</v>
      </c>
      <c r="F18" s="538"/>
      <c r="L18" s="735"/>
      <c r="N18" s="738"/>
      <c r="O18" s="738"/>
    </row>
    <row r="19" spans="1:15" ht="15.75" customHeight="1">
      <c r="A19" s="706" t="s">
        <v>361</v>
      </c>
      <c r="B19" s="1093">
        <v>725.66563000000008</v>
      </c>
      <c r="C19" s="763">
        <v>725.42499999999995</v>
      </c>
      <c r="D19" s="1123">
        <v>708.99400000000003</v>
      </c>
      <c r="E19" s="755">
        <v>-2.2650170589654239</v>
      </c>
      <c r="F19" s="538"/>
      <c r="L19" s="735"/>
      <c r="N19" s="738"/>
      <c r="O19" s="738"/>
    </row>
    <row r="20" spans="1:15" ht="15.75" customHeight="1">
      <c r="A20" s="706" t="s">
        <v>277</v>
      </c>
      <c r="B20" s="1093">
        <v>1185.9134349999999</v>
      </c>
      <c r="C20" s="763">
        <v>1249.701560754984</v>
      </c>
      <c r="D20" s="1123">
        <v>1286.134376608964</v>
      </c>
      <c r="E20" s="755">
        <v>2.9153213053498739</v>
      </c>
      <c r="F20" s="540"/>
      <c r="L20" s="735"/>
      <c r="N20" s="738"/>
      <c r="O20" s="738"/>
    </row>
    <row r="21" spans="1:15" ht="15.75" customHeight="1">
      <c r="A21" s="706" t="s">
        <v>360</v>
      </c>
      <c r="B21" s="1093">
        <v>941.89293500000008</v>
      </c>
      <c r="C21" s="763">
        <v>977.64556075498399</v>
      </c>
      <c r="D21" s="1123">
        <v>1036.0353766089638</v>
      </c>
      <c r="E21" s="755">
        <v>5.9724933245631942</v>
      </c>
      <c r="F21" s="540"/>
      <c r="L21" s="735"/>
      <c r="N21" s="738"/>
      <c r="O21" s="738"/>
    </row>
    <row r="22" spans="1:15" ht="15.75" customHeight="1">
      <c r="A22" s="706" t="s">
        <v>361</v>
      </c>
      <c r="B22" s="1093">
        <v>244.02049999999997</v>
      </c>
      <c r="C22" s="763">
        <v>272.05599999999998</v>
      </c>
      <c r="D22" s="1123">
        <v>250.09900000000002</v>
      </c>
      <c r="E22" s="755">
        <v>-8.070764842532407</v>
      </c>
      <c r="F22" s="540"/>
      <c r="L22" s="735"/>
      <c r="N22" s="738"/>
      <c r="O22" s="738"/>
    </row>
    <row r="23" spans="1:15" ht="15.75" customHeight="1">
      <c r="A23" s="99" t="s">
        <v>168</v>
      </c>
      <c r="B23" s="1323"/>
      <c r="C23" s="13"/>
      <c r="D23" s="734"/>
      <c r="E23" s="734"/>
      <c r="F23" s="538"/>
      <c r="L23" s="735"/>
    </row>
    <row r="24" spans="1:15" ht="12.75" customHeight="1">
      <c r="A24" s="106" t="s">
        <v>358</v>
      </c>
      <c r="B24" s="326"/>
      <c r="C24" s="326"/>
      <c r="D24" s="90"/>
      <c r="E24" s="90"/>
      <c r="F24" s="538"/>
      <c r="L24" s="735"/>
    </row>
    <row r="25" spans="1:15" ht="15.75" customHeight="1">
      <c r="A25" s="106" t="s">
        <v>559</v>
      </c>
      <c r="B25" s="326"/>
      <c r="C25" s="326"/>
      <c r="D25" s="90"/>
      <c r="E25" s="90"/>
      <c r="F25" s="538"/>
      <c r="L25" s="735"/>
    </row>
    <row r="26" spans="1:15" ht="15.75" customHeight="1">
      <c r="A26" s="532" t="s">
        <v>880</v>
      </c>
      <c r="B26" s="521"/>
      <c r="C26" s="521"/>
      <c r="D26" s="1344"/>
      <c r="E26" s="521"/>
      <c r="F26" s="538"/>
      <c r="L26" s="735"/>
    </row>
    <row r="27" spans="1:15" ht="15.75" customHeight="1">
      <c r="A27" s="535"/>
      <c r="B27" s="105"/>
      <c r="C27" s="105"/>
      <c r="D27" s="105"/>
      <c r="E27" s="536"/>
      <c r="F27" s="538"/>
      <c r="L27" s="735"/>
    </row>
    <row r="28" spans="1:15" ht="31.5" customHeight="1">
      <c r="A28" s="587"/>
      <c r="B28" s="696">
        <v>2017</v>
      </c>
      <c r="C28" s="663">
        <v>2018</v>
      </c>
      <c r="D28" s="664">
        <v>2019</v>
      </c>
      <c r="E28" s="661" t="s">
        <v>881</v>
      </c>
      <c r="F28" s="538"/>
      <c r="G28" s="537"/>
      <c r="L28" s="735"/>
    </row>
    <row r="29" spans="1:15" ht="15.75" customHeight="1">
      <c r="A29" s="586"/>
      <c r="B29" s="660" t="s">
        <v>79</v>
      </c>
      <c r="C29" s="661"/>
      <c r="D29" s="665"/>
      <c r="E29" s="666" t="s">
        <v>5</v>
      </c>
      <c r="F29" s="538"/>
      <c r="G29" s="537"/>
      <c r="L29" s="735"/>
    </row>
    <row r="30" spans="1:15" ht="15.75" customHeight="1">
      <c r="A30" s="452" t="s">
        <v>78</v>
      </c>
      <c r="B30" s="768"/>
      <c r="C30" s="667"/>
      <c r="D30" s="667"/>
      <c r="E30" s="667"/>
      <c r="F30" s="538"/>
      <c r="L30" s="735"/>
    </row>
    <row r="31" spans="1:15" ht="15.75" customHeight="1">
      <c r="A31" s="397" t="s">
        <v>77</v>
      </c>
      <c r="B31" s="1102">
        <v>84781.68172894459</v>
      </c>
      <c r="C31" s="335">
        <v>73796.176722560267</v>
      </c>
      <c r="D31" s="1102">
        <v>74948.358103519495</v>
      </c>
      <c r="E31" s="756">
        <v>1.5613022681254891</v>
      </c>
      <c r="F31" s="540"/>
      <c r="L31" s="735"/>
      <c r="N31" s="738"/>
      <c r="O31" s="738"/>
    </row>
    <row r="32" spans="1:15" ht="15.75" customHeight="1">
      <c r="A32" s="706" t="s">
        <v>76</v>
      </c>
      <c r="B32" s="1093">
        <v>-450.68802787089351</v>
      </c>
      <c r="C32" s="763">
        <v>12779.444769447677</v>
      </c>
      <c r="D32" s="1123">
        <v>9534.618259488956</v>
      </c>
      <c r="E32" s="773" t="s">
        <v>32</v>
      </c>
      <c r="F32" s="540"/>
      <c r="L32" s="735"/>
      <c r="N32" s="738"/>
      <c r="O32" s="738"/>
    </row>
    <row r="33" spans="1:15" ht="15.75" customHeight="1">
      <c r="A33" s="397" t="s">
        <v>364</v>
      </c>
      <c r="B33" s="1102">
        <v>84330.99370107369</v>
      </c>
      <c r="C33" s="335">
        <v>86575.621492007951</v>
      </c>
      <c r="D33" s="1102">
        <v>84482.976363008449</v>
      </c>
      <c r="E33" s="756">
        <v>-2.4171297796489748</v>
      </c>
      <c r="F33" s="540"/>
      <c r="L33" s="735"/>
      <c r="N33" s="738"/>
      <c r="O33" s="738"/>
    </row>
    <row r="34" spans="1:15" ht="15.75" customHeight="1">
      <c r="A34" s="397"/>
      <c r="B34" s="1105"/>
      <c r="C34" s="737"/>
      <c r="D34" s="1105"/>
      <c r="E34" s="756"/>
      <c r="F34" s="540"/>
      <c r="L34" s="735"/>
    </row>
    <row r="35" spans="1:15" ht="15.75" customHeight="1">
      <c r="A35" s="769" t="s">
        <v>75</v>
      </c>
      <c r="B35" s="1101"/>
      <c r="C35" s="736"/>
      <c r="D35" s="1101"/>
      <c r="E35" s="736"/>
      <c r="F35" s="540"/>
      <c r="L35" s="735"/>
    </row>
    <row r="36" spans="1:15" ht="15.75" customHeight="1">
      <c r="A36" s="710" t="s">
        <v>69</v>
      </c>
      <c r="B36" s="1102">
        <v>78414.1047682879</v>
      </c>
      <c r="C36" s="335">
        <v>80322.253950000013</v>
      </c>
      <c r="D36" s="1102">
        <v>77969.047368000014</v>
      </c>
      <c r="E36" s="756">
        <v>-2.9297068574107148</v>
      </c>
      <c r="F36" s="540"/>
      <c r="K36" s="1196"/>
      <c r="L36" s="735"/>
      <c r="O36" s="738"/>
    </row>
    <row r="37" spans="1:15" ht="15.75" customHeight="1">
      <c r="A37" s="706" t="s">
        <v>362</v>
      </c>
      <c r="B37" s="1093">
        <v>35232.738910999993</v>
      </c>
      <c r="C37" s="763">
        <v>35839.764429999996</v>
      </c>
      <c r="D37" s="1123">
        <v>34996.14645</v>
      </c>
      <c r="E37" s="755">
        <v>-2.3538602817763987</v>
      </c>
      <c r="F37" s="540"/>
      <c r="L37" s="735"/>
      <c r="N37" s="738"/>
      <c r="O37" s="738"/>
    </row>
    <row r="38" spans="1:15" s="757" customFormat="1" ht="15.75" customHeight="1">
      <c r="A38" s="706" t="s">
        <v>363</v>
      </c>
      <c r="B38" s="1329">
        <v>2248.269888888889</v>
      </c>
      <c r="C38" s="1329">
        <v>2301.7598888888888</v>
      </c>
      <c r="D38" s="1329">
        <v>2210.4898888888888</v>
      </c>
      <c r="E38" s="755">
        <v>-3.9652268006137712</v>
      </c>
      <c r="F38" s="540"/>
      <c r="H38" s="492"/>
      <c r="I38" s="492"/>
      <c r="J38" s="492"/>
      <c r="K38" s="920"/>
      <c r="L38" s="735"/>
      <c r="M38" s="1195"/>
      <c r="N38" s="1195"/>
    </row>
    <row r="39" spans="1:15" ht="15.75" customHeight="1">
      <c r="A39" s="807" t="s">
        <v>612</v>
      </c>
      <c r="B39" s="1093">
        <v>40933.095968399022</v>
      </c>
      <c r="C39" s="796">
        <v>42180.729631111128</v>
      </c>
      <c r="D39" s="1123">
        <v>40762.411029111128</v>
      </c>
      <c r="E39" s="755">
        <v>-3.3624800101937873</v>
      </c>
      <c r="F39" s="540"/>
      <c r="G39" s="757"/>
      <c r="H39" s="757"/>
      <c r="I39" s="757"/>
      <c r="J39" s="757"/>
      <c r="L39" s="735"/>
      <c r="M39" s="1195"/>
      <c r="N39" s="1195"/>
      <c r="O39" s="738"/>
    </row>
    <row r="40" spans="1:15" ht="15.75" customHeight="1">
      <c r="A40" s="808" t="s">
        <v>613</v>
      </c>
      <c r="B40" s="1329">
        <v>20616.190999999999</v>
      </c>
      <c r="C40" s="1329">
        <v>20040.555444444446</v>
      </c>
      <c r="D40" s="1123">
        <v>19478.41611111111</v>
      </c>
      <c r="E40" s="755">
        <v>-2.8050087478447114</v>
      </c>
      <c r="F40" s="540"/>
      <c r="L40" s="735"/>
      <c r="N40" s="738"/>
      <c r="O40" s="738"/>
    </row>
    <row r="41" spans="1:15" ht="15.75" customHeight="1">
      <c r="A41" s="807" t="s">
        <v>614</v>
      </c>
      <c r="B41" s="1093">
        <v>20316.90496839902</v>
      </c>
      <c r="C41" s="763">
        <v>22140.174186666682</v>
      </c>
      <c r="D41" s="1123">
        <v>21283.994918000015</v>
      </c>
      <c r="E41" s="755">
        <v>-3.8670846103021059</v>
      </c>
      <c r="F41" s="540"/>
      <c r="L41" s="735"/>
      <c r="N41" s="738"/>
      <c r="O41" s="738"/>
    </row>
    <row r="42" spans="1:15" ht="15.75" customHeight="1">
      <c r="A42" s="732" t="s">
        <v>74</v>
      </c>
      <c r="B42" s="1093">
        <v>1789.3431159998458</v>
      </c>
      <c r="C42" s="763">
        <v>3033.6835519338547</v>
      </c>
      <c r="D42" s="1123">
        <v>3373.7073632449556</v>
      </c>
      <c r="E42" s="755">
        <v>11.208282126009781</v>
      </c>
      <c r="F42" s="540"/>
      <c r="L42" s="735"/>
      <c r="N42" s="738"/>
      <c r="O42" s="738"/>
    </row>
    <row r="43" spans="1:15" ht="15.75" customHeight="1">
      <c r="A43" s="732" t="s">
        <v>73</v>
      </c>
      <c r="B43" s="1093"/>
      <c r="C43" s="763"/>
      <c r="D43" s="1123"/>
      <c r="E43" s="755"/>
      <c r="F43" s="540"/>
      <c r="L43" s="735"/>
    </row>
    <row r="44" spans="1:15" ht="15.75" customHeight="1">
      <c r="A44" s="732" t="s">
        <v>585</v>
      </c>
      <c r="B44" s="1093">
        <v>3757.5458167859379</v>
      </c>
      <c r="C44" s="763">
        <v>2827.5919400740813</v>
      </c>
      <c r="D44" s="1123">
        <v>2777.6940817634772</v>
      </c>
      <c r="E44" s="755">
        <v>-1.7646767768512164</v>
      </c>
      <c r="F44" s="540"/>
      <c r="L44" s="735"/>
    </row>
    <row r="45" spans="1:15" s="738" customFormat="1" ht="15.75" customHeight="1">
      <c r="A45" s="1181" t="s">
        <v>823</v>
      </c>
      <c r="B45" s="1093">
        <v>370</v>
      </c>
      <c r="C45" s="763">
        <v>392.09205000000003</v>
      </c>
      <c r="D45" s="1123">
        <v>362.52754999999996</v>
      </c>
      <c r="E45" s="755">
        <v>-7.5401936866610955</v>
      </c>
      <c r="F45" s="540"/>
    </row>
    <row r="46" spans="1:15" ht="15.75" customHeight="1">
      <c r="A46" s="710" t="s">
        <v>67</v>
      </c>
      <c r="B46" s="1102">
        <v>84330.993701073676</v>
      </c>
      <c r="C46" s="335">
        <v>86575.621492007951</v>
      </c>
      <c r="D46" s="1102">
        <v>84482.976363008449</v>
      </c>
      <c r="E46" s="756">
        <v>-2.4171297796489748</v>
      </c>
      <c r="F46" s="540"/>
      <c r="L46" s="735"/>
      <c r="M46" s="738"/>
      <c r="N46" s="738"/>
      <c r="O46" s="738"/>
    </row>
    <row r="47" spans="1:15" ht="15.75" customHeight="1">
      <c r="A47" s="99" t="s">
        <v>168</v>
      </c>
      <c r="B47" s="105"/>
      <c r="C47" s="105"/>
      <c r="D47" s="105"/>
      <c r="E47" s="105"/>
      <c r="F47" s="32"/>
      <c r="L47" s="735"/>
    </row>
    <row r="48" spans="1:15" ht="15.75" customHeight="1">
      <c r="A48" s="106" t="s">
        <v>676</v>
      </c>
      <c r="B48" s="541"/>
      <c r="C48" s="541"/>
      <c r="D48" s="541"/>
      <c r="E48" s="541"/>
      <c r="L48" s="735"/>
    </row>
    <row r="49" spans="1:12" s="920" customFormat="1" ht="15.75" customHeight="1">
      <c r="A49" s="983" t="s">
        <v>958</v>
      </c>
      <c r="B49" s="541"/>
      <c r="C49" s="541"/>
      <c r="D49" s="541"/>
      <c r="E49" s="541"/>
      <c r="L49" s="735"/>
    </row>
    <row r="50" spans="1:12" ht="15.75" customHeight="1">
      <c r="A50" s="983" t="s">
        <v>830</v>
      </c>
      <c r="B50" s="541"/>
      <c r="C50" s="541"/>
      <c r="D50" s="541"/>
      <c r="E50" s="541"/>
      <c r="L50" s="735"/>
    </row>
    <row r="51" spans="1:12" ht="15.75" customHeight="1">
      <c r="B51" s="541"/>
      <c r="C51" s="541"/>
      <c r="D51" s="541"/>
      <c r="E51" s="541"/>
      <c r="L51" s="735"/>
    </row>
    <row r="52" spans="1:12" ht="15.75" customHeight="1">
      <c r="A52" s="542"/>
      <c r="B52" s="541"/>
      <c r="C52" s="541"/>
      <c r="D52" s="541"/>
      <c r="E52" s="541"/>
    </row>
    <row r="54" spans="1:12" ht="15.75" customHeight="1">
      <c r="D54" s="13"/>
    </row>
  </sheetData>
  <conditionalFormatting sqref="A6:A22 D7:K22 C46 N45:GR45 E6:GR6 L46:GR46 A23:K30 A1:GR1 D41:K46 C41:D45 A40:A46 K40 A31:A38 C40:G40 A3:GR5 J2:GR2 A2:H2 D31:K35 D37:K37 D36:J36 L40:GR44 E39:L39 N39:GR39 L7:GR38 A52:GR1001 B51:GR51 A47:GR48 C38:K38 A50:GR50 B49:GR49">
    <cfRule type="cellIs" dxfId="314" priority="60" stopIfTrue="1" operator="equal">
      <formula>0</formula>
    </cfRule>
  </conditionalFormatting>
  <conditionalFormatting sqref="C31:C32 C34:C35 C37:D37">
    <cfRule type="cellIs" dxfId="313" priority="58" stopIfTrue="1" operator="equal">
      <formula>0</formula>
    </cfRule>
  </conditionalFormatting>
  <conditionalFormatting sqref="A39">
    <cfRule type="cellIs" dxfId="312" priority="33" stopIfTrue="1" operator="equal">
      <formula>0</formula>
    </cfRule>
  </conditionalFormatting>
  <conditionalFormatting sqref="C36">
    <cfRule type="cellIs" dxfId="311" priority="52" stopIfTrue="1" operator="equal">
      <formula>0</formula>
    </cfRule>
  </conditionalFormatting>
  <conditionalFormatting sqref="C33">
    <cfRule type="cellIs" dxfId="310" priority="51" stopIfTrue="1" operator="equal">
      <formula>0</formula>
    </cfRule>
  </conditionalFormatting>
  <conditionalFormatting sqref="C39:D39">
    <cfRule type="cellIs" dxfId="309" priority="32" stopIfTrue="1" operator="equal">
      <formula>0</formula>
    </cfRule>
  </conditionalFormatting>
  <conditionalFormatting sqref="C7:C12 C14:C22">
    <cfRule type="cellIs" dxfId="308" priority="39" stopIfTrue="1" operator="equal">
      <formula>0</formula>
    </cfRule>
  </conditionalFormatting>
  <conditionalFormatting sqref="C6">
    <cfRule type="cellIs" dxfId="307" priority="38" stopIfTrue="1" operator="equal">
      <formula>0</formula>
    </cfRule>
  </conditionalFormatting>
  <conditionalFormatting sqref="B7:B22 C13">
    <cfRule type="cellIs" dxfId="306" priority="9" stopIfTrue="1" operator="equal">
      <formula>0</formula>
    </cfRule>
  </conditionalFormatting>
  <conditionalFormatting sqref="B6">
    <cfRule type="cellIs" dxfId="305" priority="8" stopIfTrue="1" operator="equal">
      <formula>0</formula>
    </cfRule>
  </conditionalFormatting>
  <conditionalFormatting sqref="B38 B40:B46">
    <cfRule type="cellIs" dxfId="304" priority="7" stopIfTrue="1" operator="equal">
      <formula>0</formula>
    </cfRule>
  </conditionalFormatting>
  <conditionalFormatting sqref="B31:B32 B34:B35 B37">
    <cfRule type="cellIs" dxfId="303" priority="6" stopIfTrue="1" operator="equal">
      <formula>0</formula>
    </cfRule>
  </conditionalFormatting>
  <conditionalFormatting sqref="B36">
    <cfRule type="cellIs" dxfId="302" priority="5" stopIfTrue="1" operator="equal">
      <formula>0</formula>
    </cfRule>
  </conditionalFormatting>
  <conditionalFormatting sqref="B33">
    <cfRule type="cellIs" dxfId="301" priority="4" stopIfTrue="1" operator="equal">
      <formula>0</formula>
    </cfRule>
  </conditionalFormatting>
  <conditionalFormatting sqref="B39">
    <cfRule type="cellIs" dxfId="300" priority="3" stopIfTrue="1" operator="equal">
      <formula>0</formula>
    </cfRule>
  </conditionalFormatting>
  <conditionalFormatting sqref="D6">
    <cfRule type="cellIs" dxfId="299" priority="2" stopIfTrue="1" operator="equal">
      <formula>0</formula>
    </cfRule>
  </conditionalFormatting>
  <conditionalFormatting sqref="A49">
    <cfRule type="cellIs" dxfId="29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01.09.2022&amp;C&amp;"Arial,Standard"&amp;10Bayerisches Landesamt für Statistik - Energiebilanz 2019&amp;R&amp;"Arial,Standard"&amp;10&amp;P von &amp;N</oddFooter>
  </headerFooter>
  <rowBreaks count="1" manualBreakCount="1">
    <brk id="25" max="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theme="5" tint="0.39997558519241921"/>
  </sheetPr>
  <dimension ref="A1:AC114"/>
  <sheetViews>
    <sheetView view="pageBreakPreview" zoomScaleNormal="80" zoomScaleSheetLayoutView="100" workbookViewId="0"/>
  </sheetViews>
  <sheetFormatPr baseColWidth="10" defaultColWidth="11.42578125" defaultRowHeight="15.75" customHeight="1"/>
  <cols>
    <col min="1" max="1" width="7.140625" style="83" customWidth="1"/>
    <col min="2" max="2" width="11" style="83" customWidth="1"/>
    <col min="3" max="3" width="10" style="83" customWidth="1"/>
    <col min="4" max="4" width="10.42578125" style="83" customWidth="1"/>
    <col min="5" max="5" width="9.7109375" style="83" customWidth="1"/>
    <col min="6" max="6" width="10.5703125" style="83" customWidth="1"/>
    <col min="7" max="7" width="12.85546875" style="83" customWidth="1"/>
    <col min="8" max="10" width="11" style="83" customWidth="1"/>
    <col min="11" max="11" width="10.42578125" style="83" customWidth="1"/>
    <col min="12" max="12" width="12.7109375" style="83" customWidth="1"/>
    <col min="13" max="13" width="0.42578125" style="83" customWidth="1"/>
    <col min="14" max="14" width="7.140625" style="86" customWidth="1"/>
    <col min="15" max="15" width="11" style="86" customWidth="1"/>
    <col min="16" max="16" width="13.42578125" style="83" customWidth="1"/>
    <col min="17" max="20" width="11" style="83" customWidth="1"/>
    <col min="21" max="21" width="15.42578125" style="83" customWidth="1"/>
    <col min="22" max="22" width="11" style="83" customWidth="1"/>
    <col min="23" max="23" width="18.42578125" style="83" customWidth="1"/>
    <col min="24" max="24" width="11.5703125"/>
    <col min="25" max="25" width="9.85546875" style="83" customWidth="1"/>
    <col min="26" max="26" width="9.85546875" style="1068" customWidth="1"/>
    <col min="27" max="27" width="9.85546875" style="83" customWidth="1"/>
    <col min="28" max="28" width="9.85546875" style="1068" customWidth="1"/>
    <col min="29" max="29" width="9.85546875" style="83" customWidth="1"/>
    <col min="30" max="16384" width="11.42578125" style="83"/>
  </cols>
  <sheetData>
    <row r="1" spans="1:29" ht="15.75" customHeight="1">
      <c r="A1" s="450" t="s">
        <v>899</v>
      </c>
      <c r="B1" s="490"/>
      <c r="C1" s="490"/>
      <c r="D1" s="490"/>
      <c r="E1" s="490"/>
      <c r="F1" s="490"/>
      <c r="G1" s="490"/>
      <c r="H1" s="490"/>
      <c r="I1" s="490"/>
      <c r="J1" s="490"/>
      <c r="K1" s="490"/>
      <c r="L1" s="490"/>
      <c r="M1" s="28"/>
      <c r="N1" s="450" t="s">
        <v>899</v>
      </c>
      <c r="O1" s="28"/>
      <c r="P1" s="490"/>
      <c r="Q1" s="490"/>
      <c r="R1" s="490"/>
      <c r="S1" s="490"/>
      <c r="T1" s="490"/>
      <c r="U1" s="490"/>
      <c r="V1" s="490"/>
      <c r="W1" s="490"/>
      <c r="Y1" s="490"/>
      <c r="Z1" s="919"/>
      <c r="AA1" s="490"/>
      <c r="AB1" s="919"/>
      <c r="AC1" s="490"/>
    </row>
    <row r="2" spans="1:29" ht="7.9" customHeight="1">
      <c r="A2" s="296"/>
      <c r="B2" s="296"/>
      <c r="C2" s="296"/>
      <c r="D2" s="296"/>
      <c r="E2" s="296"/>
      <c r="F2" s="296"/>
      <c r="G2" s="296"/>
      <c r="H2" s="296"/>
      <c r="I2" s="296"/>
      <c r="J2" s="296"/>
      <c r="K2" s="296"/>
      <c r="L2" s="296"/>
      <c r="M2" s="28"/>
      <c r="N2" s="28"/>
      <c r="O2" s="28"/>
      <c r="P2" s="296"/>
      <c r="Q2" s="296"/>
      <c r="R2" s="490"/>
      <c r="S2" s="490"/>
      <c r="T2" s="490"/>
      <c r="U2" s="490"/>
      <c r="V2" s="490"/>
      <c r="W2" s="490"/>
      <c r="Y2" s="490"/>
      <c r="Z2" s="919"/>
      <c r="AA2" s="490"/>
      <c r="AB2" s="919"/>
      <c r="AC2" s="490"/>
    </row>
    <row r="3" spans="1:29" ht="15.75" customHeight="1">
      <c r="A3" s="353"/>
      <c r="B3" s="275"/>
      <c r="C3" s="280" t="s">
        <v>11</v>
      </c>
      <c r="D3" s="480"/>
      <c r="E3" s="480"/>
      <c r="F3" s="480"/>
      <c r="G3" s="480"/>
      <c r="H3" s="480"/>
      <c r="I3" s="480"/>
      <c r="J3" s="480"/>
      <c r="K3" s="480"/>
      <c r="L3" s="480"/>
      <c r="M3" s="28"/>
      <c r="N3" s="353"/>
      <c r="O3" s="275"/>
      <c r="P3" s="279" t="s">
        <v>11</v>
      </c>
      <c r="Q3" s="331"/>
      <c r="R3" s="1638"/>
      <c r="S3" s="1641"/>
      <c r="T3" s="333"/>
      <c r="U3" s="280" t="s">
        <v>11</v>
      </c>
      <c r="V3" s="332"/>
      <c r="W3" s="332"/>
      <c r="Y3" s="28"/>
      <c r="Z3" s="1091"/>
      <c r="AA3" s="28"/>
      <c r="AB3" s="1091"/>
      <c r="AC3" s="28"/>
    </row>
    <row r="4" spans="1:29" ht="15.75" customHeight="1">
      <c r="A4" s="354"/>
      <c r="B4" s="493"/>
      <c r="C4" s="1633" t="s">
        <v>36</v>
      </c>
      <c r="D4" s="1633" t="s">
        <v>68</v>
      </c>
      <c r="E4" s="1633" t="s">
        <v>18</v>
      </c>
      <c r="F4" s="1633" t="s">
        <v>279</v>
      </c>
      <c r="G4" s="1633" t="s">
        <v>335</v>
      </c>
      <c r="H4" s="280" t="s">
        <v>58</v>
      </c>
      <c r="I4" s="480"/>
      <c r="J4" s="480"/>
      <c r="K4" s="494"/>
      <c r="L4" s="1636" t="s">
        <v>273</v>
      </c>
      <c r="M4" s="28"/>
      <c r="N4" s="354"/>
      <c r="O4" s="493"/>
      <c r="P4" s="1644" t="s">
        <v>844</v>
      </c>
      <c r="Q4" s="1634" t="s">
        <v>278</v>
      </c>
      <c r="R4" s="1639"/>
      <c r="S4" s="1642"/>
      <c r="T4" s="17"/>
      <c r="U4" s="1633" t="s">
        <v>845</v>
      </c>
      <c r="V4" s="1633" t="s">
        <v>10</v>
      </c>
      <c r="W4" s="1636" t="s">
        <v>846</v>
      </c>
      <c r="Y4" s="28"/>
      <c r="Z4" s="1091"/>
      <c r="AA4" s="28"/>
      <c r="AB4" s="1091"/>
      <c r="AC4" s="28"/>
    </row>
    <row r="5" spans="1:29" ht="36.950000000000003" customHeight="1">
      <c r="A5" s="354"/>
      <c r="B5" s="274"/>
      <c r="C5" s="1633"/>
      <c r="D5" s="1633"/>
      <c r="E5" s="1633"/>
      <c r="F5" s="1633"/>
      <c r="G5" s="1633"/>
      <c r="H5" s="562" t="s">
        <v>336</v>
      </c>
      <c r="I5" s="562" t="s">
        <v>85</v>
      </c>
      <c r="J5" s="562" t="s">
        <v>280</v>
      </c>
      <c r="K5" s="562" t="s">
        <v>281</v>
      </c>
      <c r="L5" s="1637"/>
      <c r="M5" s="28"/>
      <c r="N5" s="354"/>
      <c r="O5" s="274"/>
      <c r="P5" s="1645"/>
      <c r="Q5" s="1635"/>
      <c r="R5" s="1640"/>
      <c r="S5" s="1643"/>
      <c r="T5" s="17"/>
      <c r="U5" s="1633"/>
      <c r="V5" s="1633"/>
      <c r="W5" s="1637"/>
      <c r="Y5" s="28"/>
      <c r="Z5" s="1091"/>
      <c r="AA5" s="28"/>
      <c r="AB5" s="1091"/>
      <c r="AC5" s="28"/>
    </row>
    <row r="6" spans="1:29" ht="15.75" customHeight="1">
      <c r="A6" s="355"/>
      <c r="B6" s="328" t="s">
        <v>79</v>
      </c>
      <c r="C6" s="284"/>
      <c r="D6" s="284"/>
      <c r="E6" s="284"/>
      <c r="F6" s="284"/>
      <c r="G6" s="284"/>
      <c r="H6" s="284"/>
      <c r="I6" s="284"/>
      <c r="J6" s="284"/>
      <c r="K6" s="284"/>
      <c r="L6" s="357"/>
      <c r="M6" s="28"/>
      <c r="N6" s="355"/>
      <c r="O6" s="356" t="s">
        <v>79</v>
      </c>
      <c r="P6" s="357"/>
      <c r="Q6" s="357"/>
      <c r="R6" s="332"/>
      <c r="S6" s="332"/>
      <c r="T6" s="284"/>
      <c r="U6" s="332"/>
      <c r="V6" s="332"/>
      <c r="W6" s="332"/>
      <c r="Y6" s="28"/>
      <c r="Z6" s="1091"/>
      <c r="AA6" s="28"/>
      <c r="AB6" s="1091"/>
      <c r="AC6" s="28"/>
    </row>
    <row r="7" spans="1:29" ht="15">
      <c r="A7" s="85">
        <v>1950</v>
      </c>
      <c r="B7" s="319">
        <v>6627</v>
      </c>
      <c r="C7" s="315" t="s">
        <v>32</v>
      </c>
      <c r="D7" s="315" t="s">
        <v>32</v>
      </c>
      <c r="E7" s="315" t="s">
        <v>32</v>
      </c>
      <c r="F7" s="303">
        <v>0</v>
      </c>
      <c r="G7" s="315" t="s">
        <v>32</v>
      </c>
      <c r="H7" s="88">
        <v>4943</v>
      </c>
      <c r="I7" s="315" t="s">
        <v>32</v>
      </c>
      <c r="J7" s="315" t="s">
        <v>32</v>
      </c>
      <c r="K7" s="315" t="s">
        <v>32</v>
      </c>
      <c r="L7" s="313" t="s">
        <v>32</v>
      </c>
      <c r="M7" s="28"/>
      <c r="N7" s="85">
        <v>1950</v>
      </c>
      <c r="O7" s="318">
        <v>6627</v>
      </c>
      <c r="P7" s="312">
        <v>5261</v>
      </c>
      <c r="Q7" s="312">
        <v>1396</v>
      </c>
      <c r="R7" s="312">
        <v>292</v>
      </c>
      <c r="S7" s="88">
        <v>6919</v>
      </c>
      <c r="T7" s="88">
        <v>5742</v>
      </c>
      <c r="U7" s="312">
        <v>3925</v>
      </c>
      <c r="V7" s="312">
        <v>498</v>
      </c>
      <c r="W7" s="312">
        <v>1319</v>
      </c>
      <c r="Y7" s="492"/>
      <c r="Z7" s="920"/>
      <c r="AA7" s="492"/>
      <c r="AB7" s="920"/>
      <c r="AC7" s="492"/>
    </row>
    <row r="8" spans="1:29" ht="15">
      <c r="A8" s="85">
        <v>1955</v>
      </c>
      <c r="B8" s="319">
        <v>10727</v>
      </c>
      <c r="C8" s="315" t="s">
        <v>32</v>
      </c>
      <c r="D8" s="315" t="s">
        <v>32</v>
      </c>
      <c r="E8" s="315" t="s">
        <v>32</v>
      </c>
      <c r="F8" s="303">
        <v>0</v>
      </c>
      <c r="G8" s="315" t="s">
        <v>32</v>
      </c>
      <c r="H8" s="88">
        <v>7262</v>
      </c>
      <c r="I8" s="315" t="s">
        <v>32</v>
      </c>
      <c r="J8" s="315" t="s">
        <v>32</v>
      </c>
      <c r="K8" s="315" t="s">
        <v>32</v>
      </c>
      <c r="L8" s="315" t="s">
        <v>32</v>
      </c>
      <c r="M8" s="28"/>
      <c r="N8" s="85">
        <v>1955</v>
      </c>
      <c r="O8" s="319">
        <v>10727</v>
      </c>
      <c r="P8" s="88">
        <v>8711</v>
      </c>
      <c r="Q8" s="88">
        <v>2016</v>
      </c>
      <c r="R8" s="88">
        <v>338</v>
      </c>
      <c r="S8" s="88">
        <v>11065</v>
      </c>
      <c r="T8" s="88">
        <v>9653</v>
      </c>
      <c r="U8" s="88">
        <v>6749</v>
      </c>
      <c r="V8" s="88">
        <v>799</v>
      </c>
      <c r="W8" s="88">
        <v>2105</v>
      </c>
      <c r="Y8" s="492"/>
      <c r="Z8" s="920"/>
      <c r="AA8" s="492"/>
      <c r="AB8" s="920"/>
      <c r="AC8" s="492"/>
    </row>
    <row r="9" spans="1:29" ht="15">
      <c r="A9" s="85">
        <v>1960</v>
      </c>
      <c r="B9" s="319">
        <v>14851</v>
      </c>
      <c r="C9" s="315" t="s">
        <v>32</v>
      </c>
      <c r="D9" s="315" t="s">
        <v>32</v>
      </c>
      <c r="E9" s="315" t="s">
        <v>32</v>
      </c>
      <c r="F9" s="303">
        <v>0</v>
      </c>
      <c r="G9" s="315" t="s">
        <v>32</v>
      </c>
      <c r="H9" s="88">
        <v>8072</v>
      </c>
      <c r="I9" s="315" t="s">
        <v>32</v>
      </c>
      <c r="J9" s="315" t="s">
        <v>32</v>
      </c>
      <c r="K9" s="315" t="s">
        <v>32</v>
      </c>
      <c r="L9" s="315" t="s">
        <v>32</v>
      </c>
      <c r="M9" s="28"/>
      <c r="N9" s="85">
        <v>1960</v>
      </c>
      <c r="O9" s="319">
        <v>14851</v>
      </c>
      <c r="P9" s="88">
        <v>11989</v>
      </c>
      <c r="Q9" s="88">
        <v>2862</v>
      </c>
      <c r="R9" s="88">
        <v>1172</v>
      </c>
      <c r="S9" s="88">
        <v>16023</v>
      </c>
      <c r="T9" s="88">
        <v>13954</v>
      </c>
      <c r="U9" s="88">
        <v>9312</v>
      </c>
      <c r="V9" s="88">
        <v>1053</v>
      </c>
      <c r="W9" s="88">
        <v>3589</v>
      </c>
      <c r="Y9" s="492"/>
      <c r="Z9" s="920"/>
      <c r="AA9" s="492"/>
      <c r="AB9" s="920"/>
      <c r="AC9" s="492"/>
    </row>
    <row r="10" spans="1:29" ht="15">
      <c r="A10" s="85">
        <v>1965</v>
      </c>
      <c r="B10" s="319">
        <v>20150</v>
      </c>
      <c r="C10" s="315" t="s">
        <v>32</v>
      </c>
      <c r="D10" s="315" t="s">
        <v>32</v>
      </c>
      <c r="E10" s="315" t="s">
        <v>32</v>
      </c>
      <c r="F10" s="88">
        <v>117</v>
      </c>
      <c r="G10" s="315" t="s">
        <v>32</v>
      </c>
      <c r="H10" s="88">
        <v>8925</v>
      </c>
      <c r="I10" s="315" t="s">
        <v>32</v>
      </c>
      <c r="J10" s="315" t="s">
        <v>32</v>
      </c>
      <c r="K10" s="315" t="s">
        <v>32</v>
      </c>
      <c r="L10" s="315" t="s">
        <v>32</v>
      </c>
      <c r="M10" s="28"/>
      <c r="N10" s="85">
        <v>1965</v>
      </c>
      <c r="O10" s="319">
        <v>20150</v>
      </c>
      <c r="P10" s="88">
        <v>16296</v>
      </c>
      <c r="Q10" s="88">
        <v>3854</v>
      </c>
      <c r="R10" s="88">
        <v>2263</v>
      </c>
      <c r="S10" s="88">
        <v>22413</v>
      </c>
      <c r="T10" s="88">
        <v>19524.599999999999</v>
      </c>
      <c r="U10" s="88">
        <v>11738.2</v>
      </c>
      <c r="V10" s="88">
        <v>1229.5999999999999</v>
      </c>
      <c r="W10" s="88">
        <v>6556.7999999999993</v>
      </c>
      <c r="Y10" s="492"/>
      <c r="Z10" s="920"/>
      <c r="AA10" s="492"/>
      <c r="AB10" s="920"/>
      <c r="AC10" s="492"/>
    </row>
    <row r="11" spans="1:29" ht="15">
      <c r="A11" s="85">
        <v>1966</v>
      </c>
      <c r="B11" s="319">
        <v>21597</v>
      </c>
      <c r="C11" s="315" t="s">
        <v>32</v>
      </c>
      <c r="D11" s="315" t="s">
        <v>32</v>
      </c>
      <c r="E11" s="315" t="s">
        <v>32</v>
      </c>
      <c r="F11" s="88">
        <v>191</v>
      </c>
      <c r="G11" s="315" t="s">
        <v>32</v>
      </c>
      <c r="H11" s="88">
        <v>9943</v>
      </c>
      <c r="I11" s="315" t="s">
        <v>32</v>
      </c>
      <c r="J11" s="315" t="s">
        <v>32</v>
      </c>
      <c r="K11" s="315" t="s">
        <v>32</v>
      </c>
      <c r="L11" s="315" t="s">
        <v>32</v>
      </c>
      <c r="M11" s="28"/>
      <c r="N11" s="85">
        <v>1966</v>
      </c>
      <c r="O11" s="319">
        <v>21597</v>
      </c>
      <c r="P11" s="88">
        <v>17505</v>
      </c>
      <c r="Q11" s="88">
        <v>4092</v>
      </c>
      <c r="R11" s="88">
        <v>2321</v>
      </c>
      <c r="S11" s="88">
        <v>23918</v>
      </c>
      <c r="T11" s="88">
        <v>20832.599999999999</v>
      </c>
      <c r="U11" s="88">
        <v>12358.8</v>
      </c>
      <c r="V11" s="88">
        <v>1192.4000000000001</v>
      </c>
      <c r="W11" s="88">
        <v>7281.2</v>
      </c>
      <c r="Y11" s="492"/>
      <c r="Z11" s="920"/>
      <c r="AA11" s="492"/>
      <c r="AB11" s="920"/>
      <c r="AC11" s="492"/>
    </row>
    <row r="12" spans="1:29" ht="15">
      <c r="A12" s="85">
        <v>1967</v>
      </c>
      <c r="B12" s="319">
        <v>23043</v>
      </c>
      <c r="C12" s="315" t="s">
        <v>32</v>
      </c>
      <c r="D12" s="315" t="s">
        <v>32</v>
      </c>
      <c r="E12" s="315" t="s">
        <v>32</v>
      </c>
      <c r="F12" s="88">
        <v>1137</v>
      </c>
      <c r="G12" s="315" t="s">
        <v>32</v>
      </c>
      <c r="H12" s="88">
        <v>9645</v>
      </c>
      <c r="I12" s="315" t="s">
        <v>32</v>
      </c>
      <c r="J12" s="315" t="s">
        <v>32</v>
      </c>
      <c r="K12" s="315" t="s">
        <v>32</v>
      </c>
      <c r="L12" s="315" t="s">
        <v>32</v>
      </c>
      <c r="M12" s="28"/>
      <c r="N12" s="85">
        <v>1967</v>
      </c>
      <c r="O12" s="319">
        <v>23043</v>
      </c>
      <c r="P12" s="88">
        <v>18966</v>
      </c>
      <c r="Q12" s="88">
        <v>4077</v>
      </c>
      <c r="R12" s="88">
        <v>1785</v>
      </c>
      <c r="S12" s="88">
        <v>24828</v>
      </c>
      <c r="T12" s="88">
        <v>21704</v>
      </c>
      <c r="U12" s="88">
        <v>12509</v>
      </c>
      <c r="V12" s="88">
        <v>1188.9000000000001</v>
      </c>
      <c r="W12" s="88">
        <v>8007.6</v>
      </c>
      <c r="Y12" s="492"/>
      <c r="Z12" s="920"/>
      <c r="AA12" s="492"/>
      <c r="AB12" s="920"/>
      <c r="AC12" s="492"/>
    </row>
    <row r="13" spans="1:29" ht="15">
      <c r="A13" s="85">
        <v>1968</v>
      </c>
      <c r="B13" s="319">
        <v>25713</v>
      </c>
      <c r="C13" s="315" t="s">
        <v>32</v>
      </c>
      <c r="D13" s="315" t="s">
        <v>32</v>
      </c>
      <c r="E13" s="315" t="s">
        <v>32</v>
      </c>
      <c r="F13" s="88">
        <v>1138</v>
      </c>
      <c r="G13" s="315" t="s">
        <v>32</v>
      </c>
      <c r="H13" s="88">
        <v>9436</v>
      </c>
      <c r="I13" s="315" t="s">
        <v>32</v>
      </c>
      <c r="J13" s="315" t="s">
        <v>32</v>
      </c>
      <c r="K13" s="315" t="s">
        <v>32</v>
      </c>
      <c r="L13" s="315" t="s">
        <v>32</v>
      </c>
      <c r="M13" s="28"/>
      <c r="N13" s="85">
        <v>1968</v>
      </c>
      <c r="O13" s="319">
        <v>25713</v>
      </c>
      <c r="P13" s="88">
        <v>21330</v>
      </c>
      <c r="Q13" s="88">
        <v>4383</v>
      </c>
      <c r="R13" s="88">
        <v>1554</v>
      </c>
      <c r="S13" s="88">
        <v>27267</v>
      </c>
      <c r="T13" s="88">
        <v>23958.3</v>
      </c>
      <c r="U13" s="88">
        <v>13873.8</v>
      </c>
      <c r="V13" s="88">
        <v>1228.2</v>
      </c>
      <c r="W13" s="88">
        <v>8880.6</v>
      </c>
      <c r="Y13" s="492"/>
      <c r="Z13" s="920"/>
      <c r="AA13" s="492"/>
      <c r="AB13" s="920"/>
      <c r="AC13" s="492"/>
    </row>
    <row r="14" spans="1:29" ht="15">
      <c r="A14" s="85">
        <v>1969</v>
      </c>
      <c r="B14" s="319">
        <v>28112.3</v>
      </c>
      <c r="C14" s="315" t="s">
        <v>32</v>
      </c>
      <c r="D14" s="315" t="s">
        <v>32</v>
      </c>
      <c r="E14" s="315" t="s">
        <v>32</v>
      </c>
      <c r="F14" s="88">
        <v>1349</v>
      </c>
      <c r="G14" s="315" t="s">
        <v>32</v>
      </c>
      <c r="H14" s="88">
        <v>7724.2000000000007</v>
      </c>
      <c r="I14" s="315" t="s">
        <v>32</v>
      </c>
      <c r="J14" s="315" t="s">
        <v>32</v>
      </c>
      <c r="K14" s="315" t="s">
        <v>32</v>
      </c>
      <c r="L14" s="315" t="s">
        <v>32</v>
      </c>
      <c r="M14" s="28"/>
      <c r="N14" s="85">
        <v>1969</v>
      </c>
      <c r="O14" s="319">
        <v>28112.3</v>
      </c>
      <c r="P14" s="88">
        <v>23524.899999999998</v>
      </c>
      <c r="Q14" s="88">
        <v>4587.3999999999996</v>
      </c>
      <c r="R14" s="88">
        <v>1751.7999999999993</v>
      </c>
      <c r="S14" s="88">
        <v>29864.1</v>
      </c>
      <c r="T14" s="88">
        <v>26183.5</v>
      </c>
      <c r="U14" s="88">
        <v>14936.5</v>
      </c>
      <c r="V14" s="88">
        <v>1346.6</v>
      </c>
      <c r="W14" s="88">
        <v>9900.4</v>
      </c>
      <c r="Y14" s="492"/>
      <c r="Z14" s="920"/>
      <c r="AA14" s="492"/>
      <c r="AB14" s="920"/>
      <c r="AC14" s="492"/>
    </row>
    <row r="15" spans="1:29" ht="15">
      <c r="A15" s="85">
        <v>1970</v>
      </c>
      <c r="B15" s="319">
        <v>30919</v>
      </c>
      <c r="C15" s="315" t="s">
        <v>32</v>
      </c>
      <c r="D15" s="315" t="s">
        <v>32</v>
      </c>
      <c r="E15" s="315" t="s">
        <v>32</v>
      </c>
      <c r="F15" s="88">
        <v>1961</v>
      </c>
      <c r="G15" s="315" t="s">
        <v>32</v>
      </c>
      <c r="H15" s="88">
        <v>10446</v>
      </c>
      <c r="I15" s="315" t="s">
        <v>32</v>
      </c>
      <c r="J15" s="315" t="s">
        <v>32</v>
      </c>
      <c r="K15" s="315" t="s">
        <v>32</v>
      </c>
      <c r="L15" s="315" t="s">
        <v>32</v>
      </c>
      <c r="M15" s="28"/>
      <c r="N15" s="85">
        <v>1970</v>
      </c>
      <c r="O15" s="319">
        <v>30919</v>
      </c>
      <c r="P15" s="88">
        <v>26133</v>
      </c>
      <c r="Q15" s="88">
        <v>4786</v>
      </c>
      <c r="R15" s="88">
        <v>1538</v>
      </c>
      <c r="S15" s="88">
        <v>32457</v>
      </c>
      <c r="T15" s="88">
        <v>28839</v>
      </c>
      <c r="U15" s="88">
        <v>15788</v>
      </c>
      <c r="V15" s="88">
        <v>1501</v>
      </c>
      <c r="W15" s="88">
        <v>11550</v>
      </c>
      <c r="Y15" s="492"/>
      <c r="Z15" s="920"/>
      <c r="AA15" s="492"/>
      <c r="AB15" s="920"/>
      <c r="AC15" s="492"/>
    </row>
    <row r="16" spans="1:29" ht="15">
      <c r="A16" s="85">
        <v>1971</v>
      </c>
      <c r="B16" s="319">
        <v>31571.200000000001</v>
      </c>
      <c r="C16" s="315" t="s">
        <v>32</v>
      </c>
      <c r="D16" s="315" t="s">
        <v>32</v>
      </c>
      <c r="E16" s="315" t="s">
        <v>32</v>
      </c>
      <c r="F16" s="88">
        <v>2112</v>
      </c>
      <c r="G16" s="315" t="s">
        <v>32</v>
      </c>
      <c r="H16" s="88">
        <v>8121.8</v>
      </c>
      <c r="I16" s="315" t="s">
        <v>32</v>
      </c>
      <c r="J16" s="315" t="s">
        <v>32</v>
      </c>
      <c r="K16" s="315" t="s">
        <v>32</v>
      </c>
      <c r="L16" s="315" t="s">
        <v>32</v>
      </c>
      <c r="M16" s="28"/>
      <c r="N16" s="85">
        <v>1971</v>
      </c>
      <c r="O16" s="319">
        <v>31571.200000000001</v>
      </c>
      <c r="P16" s="88">
        <v>27251</v>
      </c>
      <c r="Q16" s="88">
        <v>4320.2</v>
      </c>
      <c r="R16" s="88">
        <v>2863.7</v>
      </c>
      <c r="S16" s="88">
        <v>34434.9</v>
      </c>
      <c r="T16" s="88">
        <v>29883.1</v>
      </c>
      <c r="U16" s="88">
        <v>16027.6</v>
      </c>
      <c r="V16" s="88">
        <v>1589</v>
      </c>
      <c r="W16" s="88">
        <v>12266.5</v>
      </c>
      <c r="Y16" s="492"/>
      <c r="Z16" s="920"/>
      <c r="AA16" s="492"/>
      <c r="AB16" s="920"/>
      <c r="AC16" s="492"/>
    </row>
    <row r="17" spans="1:29" ht="15">
      <c r="A17" s="85">
        <v>1972</v>
      </c>
      <c r="B17" s="319">
        <v>33128.400000000001</v>
      </c>
      <c r="C17" s="315" t="s">
        <v>32</v>
      </c>
      <c r="D17" s="315" t="s">
        <v>32</v>
      </c>
      <c r="E17" s="315" t="s">
        <v>32</v>
      </c>
      <c r="F17" s="88">
        <v>1820.3</v>
      </c>
      <c r="G17" s="315" t="s">
        <v>32</v>
      </c>
      <c r="H17" s="88">
        <v>7666.5</v>
      </c>
      <c r="I17" s="315" t="s">
        <v>32</v>
      </c>
      <c r="J17" s="315" t="s">
        <v>32</v>
      </c>
      <c r="K17" s="315" t="s">
        <v>32</v>
      </c>
      <c r="L17" s="315" t="s">
        <v>32</v>
      </c>
      <c r="M17" s="28"/>
      <c r="N17" s="85">
        <v>1972</v>
      </c>
      <c r="O17" s="319">
        <v>33128.400000000001</v>
      </c>
      <c r="P17" s="88">
        <v>28712.600000000002</v>
      </c>
      <c r="Q17" s="88">
        <v>4415.8</v>
      </c>
      <c r="R17" s="88">
        <v>4120.5</v>
      </c>
      <c r="S17" s="88">
        <v>37248.800000000003</v>
      </c>
      <c r="T17" s="88">
        <v>32114.5</v>
      </c>
      <c r="U17" s="88">
        <v>16421.900000000001</v>
      </c>
      <c r="V17" s="88">
        <v>1885.1</v>
      </c>
      <c r="W17" s="88">
        <v>13807.5</v>
      </c>
      <c r="Y17" s="492"/>
      <c r="Z17" s="920"/>
      <c r="AA17" s="492"/>
      <c r="AB17" s="920"/>
      <c r="AC17" s="492"/>
    </row>
    <row r="18" spans="1:29" ht="15">
      <c r="A18" s="85">
        <v>1973</v>
      </c>
      <c r="B18" s="319">
        <v>36532</v>
      </c>
      <c r="C18" s="315" t="s">
        <v>32</v>
      </c>
      <c r="D18" s="315" t="s">
        <v>32</v>
      </c>
      <c r="E18" s="315" t="s">
        <v>32</v>
      </c>
      <c r="F18" s="88">
        <v>1778.1</v>
      </c>
      <c r="G18" s="315" t="s">
        <v>32</v>
      </c>
      <c r="H18" s="88">
        <v>9167.7000000000007</v>
      </c>
      <c r="I18" s="315" t="s">
        <v>32</v>
      </c>
      <c r="J18" s="315" t="s">
        <v>32</v>
      </c>
      <c r="K18" s="315" t="s">
        <v>32</v>
      </c>
      <c r="L18" s="315" t="s">
        <v>32</v>
      </c>
      <c r="M18" s="28"/>
      <c r="N18" s="85">
        <v>1973</v>
      </c>
      <c r="O18" s="319">
        <v>36532</v>
      </c>
      <c r="P18" s="88">
        <v>32009.4</v>
      </c>
      <c r="Q18" s="88">
        <v>4522.6000000000004</v>
      </c>
      <c r="R18" s="88">
        <v>3627.6</v>
      </c>
      <c r="S18" s="88">
        <v>40159.599999999999</v>
      </c>
      <c r="T18" s="88">
        <v>34539.599999999999</v>
      </c>
      <c r="U18" s="88">
        <v>17388.599999999999</v>
      </c>
      <c r="V18" s="88">
        <v>1870.6</v>
      </c>
      <c r="W18" s="88">
        <v>15280.4</v>
      </c>
      <c r="Y18" s="492"/>
      <c r="Z18" s="920"/>
      <c r="AA18" s="492"/>
      <c r="AB18" s="920"/>
      <c r="AC18" s="492"/>
    </row>
    <row r="19" spans="1:29" ht="15">
      <c r="A19" s="85">
        <v>1974</v>
      </c>
      <c r="B19" s="319">
        <v>38530.199999999997</v>
      </c>
      <c r="C19" s="315" t="s">
        <v>32</v>
      </c>
      <c r="D19" s="315" t="s">
        <v>32</v>
      </c>
      <c r="E19" s="315" t="s">
        <v>32</v>
      </c>
      <c r="F19" s="88">
        <v>2026.9</v>
      </c>
      <c r="G19" s="315" t="s">
        <v>32</v>
      </c>
      <c r="H19" s="88">
        <v>10923.099999999999</v>
      </c>
      <c r="I19" s="315" t="s">
        <v>32</v>
      </c>
      <c r="J19" s="315" t="s">
        <v>32</v>
      </c>
      <c r="K19" s="315" t="s">
        <v>32</v>
      </c>
      <c r="L19" s="315" t="s">
        <v>32</v>
      </c>
      <c r="M19" s="28"/>
      <c r="N19" s="85">
        <v>1974</v>
      </c>
      <c r="O19" s="319">
        <v>38530.199999999997</v>
      </c>
      <c r="P19" s="88">
        <v>33891.5</v>
      </c>
      <c r="Q19" s="88">
        <v>4638.7</v>
      </c>
      <c r="R19" s="88">
        <v>2556.6</v>
      </c>
      <c r="S19" s="88">
        <v>41086.800000000003</v>
      </c>
      <c r="T19" s="88">
        <v>35844.699999999997</v>
      </c>
      <c r="U19" s="88">
        <v>17807.2</v>
      </c>
      <c r="V19" s="88">
        <v>1886.1</v>
      </c>
      <c r="W19" s="88">
        <v>16151.400000000001</v>
      </c>
      <c r="Y19" s="492"/>
      <c r="Z19" s="920"/>
      <c r="AA19" s="492"/>
      <c r="AB19" s="920"/>
      <c r="AC19" s="492"/>
    </row>
    <row r="20" spans="1:29" ht="15">
      <c r="A20" s="85">
        <v>1975</v>
      </c>
      <c r="B20" s="319">
        <v>37388</v>
      </c>
      <c r="C20" s="315" t="s">
        <v>32</v>
      </c>
      <c r="D20" s="315" t="s">
        <v>32</v>
      </c>
      <c r="E20" s="315" t="s">
        <v>32</v>
      </c>
      <c r="F20" s="88">
        <v>1973</v>
      </c>
      <c r="G20" s="315" t="s">
        <v>32</v>
      </c>
      <c r="H20" s="88">
        <v>10267</v>
      </c>
      <c r="I20" s="315" t="s">
        <v>32</v>
      </c>
      <c r="J20" s="315" t="s">
        <v>32</v>
      </c>
      <c r="K20" s="315" t="s">
        <v>32</v>
      </c>
      <c r="L20" s="315" t="s">
        <v>32</v>
      </c>
      <c r="M20" s="28"/>
      <c r="N20" s="85">
        <v>1975</v>
      </c>
      <c r="O20" s="319">
        <v>37388</v>
      </c>
      <c r="P20" s="88">
        <v>33224</v>
      </c>
      <c r="Q20" s="88">
        <v>4164</v>
      </c>
      <c r="R20" s="88">
        <v>3332</v>
      </c>
      <c r="S20" s="88">
        <v>40720</v>
      </c>
      <c r="T20" s="88">
        <v>36604</v>
      </c>
      <c r="U20" s="88">
        <v>16856</v>
      </c>
      <c r="V20" s="88">
        <v>1784</v>
      </c>
      <c r="W20" s="88">
        <v>17964</v>
      </c>
      <c r="Y20" s="492"/>
      <c r="Z20" s="920"/>
      <c r="AA20" s="492"/>
      <c r="AB20" s="920"/>
      <c r="AC20" s="492"/>
    </row>
    <row r="21" spans="1:29" ht="15">
      <c r="A21" s="85">
        <v>1976</v>
      </c>
      <c r="B21" s="319">
        <v>39412.800000000003</v>
      </c>
      <c r="C21" s="315" t="s">
        <v>32</v>
      </c>
      <c r="D21" s="315" t="s">
        <v>32</v>
      </c>
      <c r="E21" s="315" t="s">
        <v>32</v>
      </c>
      <c r="F21" s="88">
        <v>1385.8</v>
      </c>
      <c r="G21" s="315" t="s">
        <v>32</v>
      </c>
      <c r="H21" s="88">
        <v>8397.4</v>
      </c>
      <c r="I21" s="315" t="s">
        <v>32</v>
      </c>
      <c r="J21" s="315" t="s">
        <v>32</v>
      </c>
      <c r="K21" s="315" t="s">
        <v>32</v>
      </c>
      <c r="L21" s="315" t="s">
        <v>32</v>
      </c>
      <c r="M21" s="28"/>
      <c r="N21" s="85">
        <v>1976</v>
      </c>
      <c r="O21" s="319">
        <v>39412.800000000003</v>
      </c>
      <c r="P21" s="88">
        <v>35025.800000000003</v>
      </c>
      <c r="Q21" s="88">
        <v>4387</v>
      </c>
      <c r="R21" s="88">
        <v>4311.8</v>
      </c>
      <c r="S21" s="88">
        <v>43724.6</v>
      </c>
      <c r="T21" s="88">
        <v>38754.699999999997</v>
      </c>
      <c r="U21" s="88">
        <v>18162.400000000001</v>
      </c>
      <c r="V21" s="88">
        <v>1842.5</v>
      </c>
      <c r="W21" s="88">
        <v>18749.800000000003</v>
      </c>
      <c r="Y21" s="492"/>
      <c r="Z21" s="920"/>
      <c r="AA21" s="492"/>
      <c r="AB21" s="920"/>
      <c r="AC21" s="492"/>
    </row>
    <row r="22" spans="1:29" ht="15">
      <c r="A22" s="85">
        <v>1977</v>
      </c>
      <c r="B22" s="319">
        <v>38463</v>
      </c>
      <c r="C22" s="315" t="s">
        <v>32</v>
      </c>
      <c r="D22" s="315" t="s">
        <v>32</v>
      </c>
      <c r="E22" s="315" t="s">
        <v>32</v>
      </c>
      <c r="F22" s="88">
        <v>264.3</v>
      </c>
      <c r="G22" s="315" t="s">
        <v>32</v>
      </c>
      <c r="H22" s="88">
        <v>10349</v>
      </c>
      <c r="I22" s="315" t="s">
        <v>32</v>
      </c>
      <c r="J22" s="315" t="s">
        <v>32</v>
      </c>
      <c r="K22" s="315" t="s">
        <v>32</v>
      </c>
      <c r="L22" s="315" t="s">
        <v>32</v>
      </c>
      <c r="M22" s="28"/>
      <c r="N22" s="85">
        <v>1977</v>
      </c>
      <c r="O22" s="319">
        <v>38463</v>
      </c>
      <c r="P22" s="88">
        <v>34018.6</v>
      </c>
      <c r="Q22" s="88">
        <v>4444.3999999999996</v>
      </c>
      <c r="R22" s="88">
        <v>6651.7</v>
      </c>
      <c r="S22" s="88">
        <v>45114.7</v>
      </c>
      <c r="T22" s="88">
        <v>39999.5</v>
      </c>
      <c r="U22" s="88">
        <v>18370.3</v>
      </c>
      <c r="V22" s="88">
        <v>1908.3</v>
      </c>
      <c r="W22" s="88">
        <v>19720.900000000001</v>
      </c>
      <c r="Y22" s="492"/>
      <c r="Z22" s="920"/>
      <c r="AA22" s="492"/>
      <c r="AB22" s="920"/>
      <c r="AC22" s="492"/>
    </row>
    <row r="23" spans="1:29" ht="15">
      <c r="A23" s="85">
        <v>1978</v>
      </c>
      <c r="B23" s="319">
        <v>41429.699999999997</v>
      </c>
      <c r="C23" s="315" t="s">
        <v>32</v>
      </c>
      <c r="D23" s="315" t="s">
        <v>32</v>
      </c>
      <c r="E23" s="315" t="s">
        <v>32</v>
      </c>
      <c r="F23" s="88">
        <v>2523.6</v>
      </c>
      <c r="G23" s="315" t="s">
        <v>32</v>
      </c>
      <c r="H23" s="88">
        <v>10693.7</v>
      </c>
      <c r="I23" s="315" t="s">
        <v>32</v>
      </c>
      <c r="J23" s="315" t="s">
        <v>32</v>
      </c>
      <c r="K23" s="315" t="s">
        <v>32</v>
      </c>
      <c r="L23" s="315" t="s">
        <v>32</v>
      </c>
      <c r="M23" s="28"/>
      <c r="N23" s="85">
        <v>1978</v>
      </c>
      <c r="O23" s="319">
        <v>41429.699999999997</v>
      </c>
      <c r="P23" s="88">
        <v>36984.699999999997</v>
      </c>
      <c r="Q23" s="88">
        <v>4445</v>
      </c>
      <c r="R23" s="88">
        <v>5848</v>
      </c>
      <c r="S23" s="88">
        <v>47277.7</v>
      </c>
      <c r="T23" s="88">
        <v>42277.1</v>
      </c>
      <c r="U23" s="88">
        <v>19033.900000000001</v>
      </c>
      <c r="V23" s="88">
        <v>2065.6999999999998</v>
      </c>
      <c r="W23" s="88">
        <v>21177.5</v>
      </c>
      <c r="Y23" s="492"/>
      <c r="Z23" s="920"/>
      <c r="AA23" s="492"/>
      <c r="AB23" s="920"/>
      <c r="AC23" s="492"/>
    </row>
    <row r="24" spans="1:29" ht="15">
      <c r="A24" s="85">
        <v>1979</v>
      </c>
      <c r="B24" s="319">
        <v>42701.599999999999</v>
      </c>
      <c r="C24" s="315" t="s">
        <v>32</v>
      </c>
      <c r="D24" s="315" t="s">
        <v>32</v>
      </c>
      <c r="E24" s="315" t="s">
        <v>32</v>
      </c>
      <c r="F24" s="88">
        <v>5518</v>
      </c>
      <c r="G24" s="315" t="s">
        <v>32</v>
      </c>
      <c r="H24" s="88">
        <v>10740.3</v>
      </c>
      <c r="I24" s="315" t="s">
        <v>32</v>
      </c>
      <c r="J24" s="315" t="s">
        <v>32</v>
      </c>
      <c r="K24" s="315" t="s">
        <v>32</v>
      </c>
      <c r="L24" s="315" t="s">
        <v>32</v>
      </c>
      <c r="M24" s="28"/>
      <c r="N24" s="85">
        <v>1979</v>
      </c>
      <c r="O24" s="319">
        <v>42701.599999999999</v>
      </c>
      <c r="P24" s="88">
        <v>38225.4</v>
      </c>
      <c r="Q24" s="88">
        <v>4476.2</v>
      </c>
      <c r="R24" s="88">
        <v>6585.7</v>
      </c>
      <c r="S24" s="88">
        <v>49287.3</v>
      </c>
      <c r="T24" s="88">
        <v>44500.800000000003</v>
      </c>
      <c r="U24" s="88">
        <v>20037.099999999999</v>
      </c>
      <c r="V24" s="88">
        <v>2276.9</v>
      </c>
      <c r="W24" s="88">
        <v>22186.799999999999</v>
      </c>
      <c r="Y24" s="492"/>
      <c r="Z24" s="920"/>
      <c r="AA24" s="492"/>
      <c r="AB24" s="920"/>
      <c r="AC24" s="492"/>
    </row>
    <row r="25" spans="1:29" ht="15.75" customHeight="1">
      <c r="A25" s="85"/>
      <c r="B25" s="88"/>
      <c r="C25" s="315"/>
      <c r="D25" s="315"/>
      <c r="E25" s="315"/>
      <c r="F25" s="88"/>
      <c r="G25" s="315"/>
      <c r="H25" s="88"/>
      <c r="I25" s="334"/>
      <c r="J25" s="334"/>
      <c r="K25" s="315"/>
      <c r="L25" s="315"/>
      <c r="M25" s="28"/>
      <c r="N25" s="99" t="s">
        <v>168</v>
      </c>
      <c r="O25" s="88"/>
      <c r="P25" s="88"/>
      <c r="Q25" s="88"/>
      <c r="R25" s="88"/>
      <c r="S25" s="88"/>
      <c r="T25" s="88"/>
      <c r="U25" s="88"/>
      <c r="V25" s="88"/>
      <c r="W25" s="88"/>
      <c r="Y25" s="492"/>
      <c r="Z25" s="920"/>
      <c r="AA25" s="492"/>
      <c r="AB25" s="920"/>
      <c r="AC25" s="492"/>
    </row>
    <row r="26" spans="1:29" ht="15.75" customHeight="1">
      <c r="A26" s="85"/>
      <c r="B26" s="88"/>
      <c r="C26" s="315"/>
      <c r="D26" s="315"/>
      <c r="E26" s="315"/>
      <c r="F26" s="88"/>
      <c r="G26" s="315"/>
      <c r="H26" s="88"/>
      <c r="I26" s="334"/>
      <c r="J26" s="334"/>
      <c r="K26" s="315"/>
      <c r="L26" s="315"/>
      <c r="M26" s="28"/>
      <c r="N26" s="106" t="s">
        <v>490</v>
      </c>
      <c r="O26" s="88"/>
      <c r="P26" s="88"/>
      <c r="Q26" s="88"/>
      <c r="R26" s="88"/>
      <c r="S26" s="88"/>
      <c r="T26" s="88"/>
      <c r="U26" s="88"/>
      <c r="V26" s="88"/>
      <c r="W26" s="88"/>
      <c r="Y26" s="492"/>
      <c r="Z26" s="920"/>
      <c r="AA26" s="492"/>
      <c r="AB26" s="920"/>
      <c r="AC26" s="492"/>
    </row>
    <row r="27" spans="1:29" ht="25.15" customHeight="1">
      <c r="A27" s="85"/>
      <c r="B27" s="88"/>
      <c r="C27" s="315"/>
      <c r="D27" s="315"/>
      <c r="E27" s="315"/>
      <c r="F27" s="88"/>
      <c r="G27" s="315"/>
      <c r="H27" s="88"/>
      <c r="I27" s="334"/>
      <c r="J27" s="334"/>
      <c r="K27" s="315"/>
      <c r="L27" s="315"/>
      <c r="M27" s="28"/>
      <c r="N27" s="1579" t="s">
        <v>843</v>
      </c>
      <c r="O27" s="1632"/>
      <c r="P27" s="1632"/>
      <c r="Q27" s="1632"/>
      <c r="R27" s="1632"/>
      <c r="S27" s="1632"/>
      <c r="T27" s="1632"/>
      <c r="U27" s="1632"/>
      <c r="V27" s="1632"/>
      <c r="W27" s="1632"/>
      <c r="Y27" s="492"/>
      <c r="Z27" s="920"/>
      <c r="AA27" s="492"/>
      <c r="AB27" s="920"/>
      <c r="AC27" s="492"/>
    </row>
    <row r="28" spans="1:29" ht="15">
      <c r="A28" s="450" t="s">
        <v>899</v>
      </c>
      <c r="B28" s="490"/>
      <c r="C28" s="490"/>
      <c r="D28" s="490"/>
      <c r="E28" s="490"/>
      <c r="F28" s="490"/>
      <c r="G28" s="490"/>
      <c r="H28" s="490"/>
      <c r="I28" s="490"/>
      <c r="J28" s="490"/>
      <c r="K28" s="490"/>
      <c r="L28" s="490"/>
      <c r="M28" s="28"/>
      <c r="N28" s="450" t="s">
        <v>899</v>
      </c>
      <c r="O28" s="28"/>
      <c r="P28" s="490"/>
      <c r="Q28" s="490"/>
      <c r="R28" s="490"/>
      <c r="S28" s="490"/>
      <c r="T28" s="490"/>
      <c r="U28" s="490"/>
      <c r="V28" s="490"/>
      <c r="W28" s="490"/>
      <c r="Y28" s="492"/>
      <c r="Z28" s="920"/>
      <c r="AA28" s="492"/>
      <c r="AB28" s="920"/>
      <c r="AC28" s="492"/>
    </row>
    <row r="29" spans="1:29" ht="11.45" customHeight="1">
      <c r="A29" s="296"/>
      <c r="B29" s="296"/>
      <c r="C29" s="296"/>
      <c r="D29" s="296"/>
      <c r="E29" s="296"/>
      <c r="F29" s="296"/>
      <c r="G29" s="296"/>
      <c r="H29" s="296"/>
      <c r="I29" s="296"/>
      <c r="J29" s="296"/>
      <c r="K29" s="296"/>
      <c r="L29" s="296"/>
      <c r="M29" s="28"/>
      <c r="N29" s="28"/>
      <c r="O29" s="28"/>
      <c r="P29" s="296"/>
      <c r="Q29" s="296"/>
      <c r="R29" s="490"/>
      <c r="S29" s="490"/>
      <c r="T29" s="490"/>
      <c r="U29" s="490"/>
      <c r="V29" s="490"/>
      <c r="W29" s="490"/>
      <c r="Y29" s="492"/>
      <c r="Z29" s="920"/>
      <c r="AA29" s="492"/>
      <c r="AB29" s="920"/>
      <c r="AC29" s="492"/>
    </row>
    <row r="30" spans="1:29" ht="15">
      <c r="A30" s="353"/>
      <c r="B30" s="275"/>
      <c r="C30" s="280" t="s">
        <v>11</v>
      </c>
      <c r="D30" s="480"/>
      <c r="E30" s="480"/>
      <c r="F30" s="480"/>
      <c r="G30" s="480"/>
      <c r="H30" s="480"/>
      <c r="I30" s="480"/>
      <c r="J30" s="480"/>
      <c r="K30" s="480"/>
      <c r="L30" s="480"/>
      <c r="M30" s="28"/>
      <c r="N30" s="353"/>
      <c r="O30" s="275"/>
      <c r="P30" s="279" t="s">
        <v>11</v>
      </c>
      <c r="Q30" s="331"/>
      <c r="R30" s="1638"/>
      <c r="S30" s="1641"/>
      <c r="T30" s="333"/>
      <c r="U30" s="280" t="s">
        <v>11</v>
      </c>
      <c r="V30" s="332"/>
      <c r="W30" s="332"/>
      <c r="Y30" s="492"/>
      <c r="Z30" s="920"/>
      <c r="AA30" s="492"/>
      <c r="AB30" s="920"/>
      <c r="AC30" s="492"/>
    </row>
    <row r="31" spans="1:29" ht="15.75" customHeight="1">
      <c r="A31" s="354"/>
      <c r="B31" s="493"/>
      <c r="C31" s="1633" t="s">
        <v>36</v>
      </c>
      <c r="D31" s="1633" t="s">
        <v>488</v>
      </c>
      <c r="E31" s="1633" t="s">
        <v>18</v>
      </c>
      <c r="F31" s="1633" t="s">
        <v>279</v>
      </c>
      <c r="G31" s="1633" t="s">
        <v>335</v>
      </c>
      <c r="H31" s="280" t="s">
        <v>58</v>
      </c>
      <c r="I31" s="480"/>
      <c r="J31" s="480"/>
      <c r="K31" s="494"/>
      <c r="L31" s="1636" t="s">
        <v>273</v>
      </c>
      <c r="M31" s="28"/>
      <c r="N31" s="354"/>
      <c r="O31" s="493"/>
      <c r="P31" s="1644" t="s">
        <v>844</v>
      </c>
      <c r="Q31" s="1634" t="s">
        <v>278</v>
      </c>
      <c r="R31" s="1639"/>
      <c r="S31" s="1642"/>
      <c r="T31" s="17"/>
      <c r="U31" s="1633" t="s">
        <v>845</v>
      </c>
      <c r="V31" s="1633" t="s">
        <v>10</v>
      </c>
      <c r="W31" s="1636" t="s">
        <v>846</v>
      </c>
      <c r="Y31" s="492"/>
      <c r="Z31" s="920"/>
      <c r="AA31" s="492"/>
      <c r="AB31" s="920"/>
      <c r="AC31" s="492"/>
    </row>
    <row r="32" spans="1:29" ht="25.5">
      <c r="A32" s="354"/>
      <c r="B32" s="274"/>
      <c r="C32" s="1633"/>
      <c r="D32" s="1633"/>
      <c r="E32" s="1633"/>
      <c r="F32" s="1633"/>
      <c r="G32" s="1633"/>
      <c r="H32" s="562" t="s">
        <v>336</v>
      </c>
      <c r="I32" s="562" t="s">
        <v>85</v>
      </c>
      <c r="J32" s="562" t="s">
        <v>280</v>
      </c>
      <c r="K32" s="562" t="s">
        <v>281</v>
      </c>
      <c r="L32" s="1637"/>
      <c r="M32" s="28"/>
      <c r="N32" s="354"/>
      <c r="O32" s="274"/>
      <c r="P32" s="1645"/>
      <c r="Q32" s="1635"/>
      <c r="R32" s="1640"/>
      <c r="S32" s="1643"/>
      <c r="T32" s="17"/>
      <c r="U32" s="1633"/>
      <c r="V32" s="1633"/>
      <c r="W32" s="1637"/>
      <c r="Y32" s="492"/>
      <c r="Z32" s="920"/>
      <c r="AA32" s="492"/>
      <c r="AB32" s="920"/>
      <c r="AC32" s="492"/>
    </row>
    <row r="33" spans="1:29" ht="15">
      <c r="A33" s="355"/>
      <c r="B33" s="328" t="s">
        <v>79</v>
      </c>
      <c r="C33" s="284"/>
      <c r="D33" s="284"/>
      <c r="E33" s="284"/>
      <c r="F33" s="284"/>
      <c r="G33" s="284"/>
      <c r="H33" s="284"/>
      <c r="I33" s="284"/>
      <c r="J33" s="284"/>
      <c r="K33" s="284"/>
      <c r="L33" s="284"/>
      <c r="M33" s="28"/>
      <c r="N33" s="355"/>
      <c r="O33" s="328" t="s">
        <v>79</v>
      </c>
      <c r="P33" s="284"/>
      <c r="Q33" s="284"/>
      <c r="R33" s="332"/>
      <c r="S33" s="332"/>
      <c r="T33" s="284"/>
      <c r="U33" s="332"/>
      <c r="V33" s="332"/>
      <c r="W33" s="332"/>
      <c r="Y33" s="492"/>
      <c r="Z33" s="920"/>
      <c r="AA33" s="492"/>
      <c r="AB33" s="920"/>
      <c r="AC33" s="492"/>
    </row>
    <row r="34" spans="1:29" ht="15">
      <c r="A34" s="85">
        <v>1980</v>
      </c>
      <c r="B34" s="319">
        <v>41537</v>
      </c>
      <c r="C34" s="315" t="s">
        <v>32</v>
      </c>
      <c r="D34" s="315" t="s">
        <v>32</v>
      </c>
      <c r="E34" s="315" t="s">
        <v>32</v>
      </c>
      <c r="F34" s="88">
        <v>4484</v>
      </c>
      <c r="G34" s="315" t="s">
        <v>32</v>
      </c>
      <c r="H34" s="88">
        <v>10903</v>
      </c>
      <c r="I34" s="315" t="s">
        <v>32</v>
      </c>
      <c r="J34" s="315" t="s">
        <v>32</v>
      </c>
      <c r="K34" s="315" t="s">
        <v>32</v>
      </c>
      <c r="L34" s="315" t="s">
        <v>32</v>
      </c>
      <c r="M34" s="28"/>
      <c r="N34" s="85">
        <v>1980</v>
      </c>
      <c r="O34" s="318">
        <v>41537</v>
      </c>
      <c r="P34" s="88">
        <v>37218</v>
      </c>
      <c r="Q34" s="88">
        <v>4319</v>
      </c>
      <c r="R34" s="88">
        <v>8793</v>
      </c>
      <c r="S34" s="88">
        <v>50330</v>
      </c>
      <c r="T34" s="88">
        <v>46658</v>
      </c>
      <c r="U34" s="88">
        <v>20172</v>
      </c>
      <c r="V34" s="88">
        <v>2379</v>
      </c>
      <c r="W34" s="88">
        <v>24107</v>
      </c>
      <c r="Y34" s="492"/>
      <c r="Z34" s="920"/>
      <c r="AA34" s="492"/>
      <c r="AB34" s="920"/>
      <c r="AC34" s="492"/>
    </row>
    <row r="35" spans="1:29" ht="15">
      <c r="A35" s="85">
        <v>1981</v>
      </c>
      <c r="B35" s="319">
        <v>40399.4</v>
      </c>
      <c r="C35" s="315" t="s">
        <v>32</v>
      </c>
      <c r="D35" s="315" t="s">
        <v>32</v>
      </c>
      <c r="E35" s="315" t="s">
        <v>32</v>
      </c>
      <c r="F35" s="88">
        <v>4423.2</v>
      </c>
      <c r="G35" s="315" t="s">
        <v>32</v>
      </c>
      <c r="H35" s="88">
        <v>11445.5</v>
      </c>
      <c r="I35" s="315" t="s">
        <v>32</v>
      </c>
      <c r="J35" s="315" t="s">
        <v>32</v>
      </c>
      <c r="K35" s="315" t="s">
        <v>32</v>
      </c>
      <c r="L35" s="315" t="s">
        <v>32</v>
      </c>
      <c r="M35" s="28"/>
      <c r="N35" s="85">
        <v>1981</v>
      </c>
      <c r="O35" s="319">
        <v>40399.4</v>
      </c>
      <c r="P35" s="88">
        <v>36076</v>
      </c>
      <c r="Q35" s="88">
        <v>4323.3999999999996</v>
      </c>
      <c r="R35" s="88">
        <v>10839.3</v>
      </c>
      <c r="S35" s="88">
        <v>51238.7</v>
      </c>
      <c r="T35" s="88">
        <v>46685</v>
      </c>
      <c r="U35" s="88">
        <v>20109.400000000001</v>
      </c>
      <c r="V35" s="88">
        <v>2351.6</v>
      </c>
      <c r="W35" s="88">
        <v>24224</v>
      </c>
      <c r="Y35" s="492"/>
      <c r="Z35" s="920"/>
      <c r="AA35" s="492"/>
      <c r="AB35" s="920"/>
      <c r="AC35" s="492"/>
    </row>
    <row r="36" spans="1:29" ht="15">
      <c r="A36" s="85">
        <v>1982</v>
      </c>
      <c r="B36" s="319">
        <v>44406</v>
      </c>
      <c r="C36" s="315" t="s">
        <v>32</v>
      </c>
      <c r="D36" s="315" t="s">
        <v>32</v>
      </c>
      <c r="E36" s="315" t="s">
        <v>32</v>
      </c>
      <c r="F36" s="88">
        <v>10402.5</v>
      </c>
      <c r="G36" s="315" t="s">
        <v>32</v>
      </c>
      <c r="H36" s="88">
        <v>11169.8</v>
      </c>
      <c r="I36" s="315" t="s">
        <v>32</v>
      </c>
      <c r="J36" s="315" t="s">
        <v>32</v>
      </c>
      <c r="K36" s="315" t="s">
        <v>32</v>
      </c>
      <c r="L36" s="315" t="s">
        <v>32</v>
      </c>
      <c r="M36" s="28"/>
      <c r="N36" s="85">
        <v>1982</v>
      </c>
      <c r="O36" s="319">
        <v>44406</v>
      </c>
      <c r="P36" s="88">
        <v>40295.299999999996</v>
      </c>
      <c r="Q36" s="88">
        <v>4110.8999999999996</v>
      </c>
      <c r="R36" s="88">
        <v>7708.4</v>
      </c>
      <c r="S36" s="88">
        <v>52114.6</v>
      </c>
      <c r="T36" s="88">
        <v>47017.2</v>
      </c>
      <c r="U36" s="88">
        <v>19723.5</v>
      </c>
      <c r="V36" s="88">
        <v>2165.9</v>
      </c>
      <c r="W36" s="88">
        <v>25127.8</v>
      </c>
      <c r="Y36" s="492"/>
      <c r="Z36" s="920"/>
      <c r="AA36" s="492"/>
      <c r="AB36" s="920"/>
      <c r="AC36" s="492"/>
    </row>
    <row r="37" spans="1:29" ht="15">
      <c r="A37" s="85">
        <v>1983</v>
      </c>
      <c r="B37" s="319">
        <v>46987.199999999997</v>
      </c>
      <c r="C37" s="315" t="s">
        <v>32</v>
      </c>
      <c r="D37" s="315" t="s">
        <v>32</v>
      </c>
      <c r="E37" s="315" t="s">
        <v>32</v>
      </c>
      <c r="F37" s="88">
        <v>17505.8</v>
      </c>
      <c r="G37" s="315" t="s">
        <v>32</v>
      </c>
      <c r="H37" s="88">
        <v>10763.599999999999</v>
      </c>
      <c r="I37" s="315" t="s">
        <v>32</v>
      </c>
      <c r="J37" s="315" t="s">
        <v>32</v>
      </c>
      <c r="K37" s="315" t="s">
        <v>32</v>
      </c>
      <c r="L37" s="315" t="s">
        <v>32</v>
      </c>
      <c r="M37" s="28"/>
      <c r="N37" s="85">
        <v>1983</v>
      </c>
      <c r="O37" s="319">
        <v>46987.199999999997</v>
      </c>
      <c r="P37" s="88">
        <v>43038.3</v>
      </c>
      <c r="Q37" s="88">
        <v>3948.9</v>
      </c>
      <c r="R37" s="88">
        <v>7559.4</v>
      </c>
      <c r="S37" s="88">
        <v>54546.6</v>
      </c>
      <c r="T37" s="88">
        <v>48872.2</v>
      </c>
      <c r="U37" s="88">
        <v>20773.599999999999</v>
      </c>
      <c r="V37" s="88">
        <v>2194.6</v>
      </c>
      <c r="W37" s="88">
        <v>25904</v>
      </c>
      <c r="Y37" s="492"/>
      <c r="Z37" s="920"/>
      <c r="AA37" s="492"/>
      <c r="AB37" s="920"/>
      <c r="AC37" s="492"/>
    </row>
    <row r="38" spans="1:29" ht="15">
      <c r="A38" s="85">
        <v>1984</v>
      </c>
      <c r="B38" s="319">
        <v>54106.3</v>
      </c>
      <c r="C38" s="315" t="s">
        <v>32</v>
      </c>
      <c r="D38" s="315" t="s">
        <v>32</v>
      </c>
      <c r="E38" s="315" t="s">
        <v>32</v>
      </c>
      <c r="F38" s="88">
        <v>24022.5</v>
      </c>
      <c r="G38" s="315" t="s">
        <v>32</v>
      </c>
      <c r="H38" s="88">
        <v>10329.6</v>
      </c>
      <c r="I38" s="315" t="s">
        <v>32</v>
      </c>
      <c r="J38" s="315" t="s">
        <v>32</v>
      </c>
      <c r="K38" s="315" t="s">
        <v>32</v>
      </c>
      <c r="L38" s="315" t="s">
        <v>32</v>
      </c>
      <c r="M38" s="315"/>
      <c r="N38" s="85">
        <v>1984</v>
      </c>
      <c r="O38" s="319">
        <v>54106.3</v>
      </c>
      <c r="P38" s="88">
        <v>50201.799999999996</v>
      </c>
      <c r="Q38" s="88">
        <v>3904.5</v>
      </c>
      <c r="R38" s="88">
        <v>2863.3</v>
      </c>
      <c r="S38" s="88">
        <v>56969.599999999999</v>
      </c>
      <c r="T38" s="88">
        <v>50748.3</v>
      </c>
      <c r="U38" s="88">
        <v>21960.400000000001</v>
      </c>
      <c r="V38" s="88">
        <v>2148.5</v>
      </c>
      <c r="W38" s="88">
        <v>26639.4</v>
      </c>
      <c r="Y38" s="492"/>
      <c r="Z38" s="920"/>
      <c r="AA38" s="492"/>
      <c r="AB38" s="920"/>
      <c r="AC38" s="492"/>
    </row>
    <row r="39" spans="1:29" ht="15">
      <c r="A39" s="85">
        <v>1985</v>
      </c>
      <c r="B39" s="319">
        <v>63779</v>
      </c>
      <c r="C39" s="315" t="s">
        <v>32</v>
      </c>
      <c r="D39" s="315" t="s">
        <v>32</v>
      </c>
      <c r="E39" s="315" t="s">
        <v>32</v>
      </c>
      <c r="F39" s="88">
        <v>36415</v>
      </c>
      <c r="G39" s="315" t="s">
        <v>32</v>
      </c>
      <c r="H39" s="88">
        <v>9922</v>
      </c>
      <c r="I39" s="315" t="s">
        <v>32</v>
      </c>
      <c r="J39" s="315" t="s">
        <v>32</v>
      </c>
      <c r="K39" s="315" t="s">
        <v>32</v>
      </c>
      <c r="L39" s="315" t="s">
        <v>32</v>
      </c>
      <c r="M39" s="315"/>
      <c r="N39" s="85">
        <v>1985</v>
      </c>
      <c r="O39" s="319">
        <v>63779</v>
      </c>
      <c r="P39" s="88">
        <v>59741</v>
      </c>
      <c r="Q39" s="88">
        <v>4038</v>
      </c>
      <c r="R39" s="1210">
        <v>-4085</v>
      </c>
      <c r="S39" s="1210">
        <v>59694</v>
      </c>
      <c r="T39" s="1210">
        <v>53972</v>
      </c>
      <c r="U39" s="1210">
        <v>22675</v>
      </c>
      <c r="V39" s="88">
        <v>2274</v>
      </c>
      <c r="W39" s="88">
        <v>29023</v>
      </c>
      <c r="Y39" s="492"/>
      <c r="Z39" s="920"/>
      <c r="AA39" s="492"/>
      <c r="AB39" s="920"/>
      <c r="AC39" s="492"/>
    </row>
    <row r="40" spans="1:29" ht="15">
      <c r="A40" s="85">
        <v>1986</v>
      </c>
      <c r="B40" s="319">
        <v>62022.6</v>
      </c>
      <c r="C40" s="315" t="s">
        <v>32</v>
      </c>
      <c r="D40" s="315" t="s">
        <v>32</v>
      </c>
      <c r="E40" s="315" t="s">
        <v>32</v>
      </c>
      <c r="F40" s="88">
        <v>33073.1</v>
      </c>
      <c r="G40" s="315" t="s">
        <v>32</v>
      </c>
      <c r="H40" s="88">
        <v>10431</v>
      </c>
      <c r="I40" s="315" t="s">
        <v>32</v>
      </c>
      <c r="J40" s="315" t="s">
        <v>32</v>
      </c>
      <c r="K40" s="315" t="s">
        <v>32</v>
      </c>
      <c r="L40" s="315" t="s">
        <v>32</v>
      </c>
      <c r="M40" s="315"/>
      <c r="N40" s="85">
        <v>1986</v>
      </c>
      <c r="O40" s="319">
        <v>62022.6</v>
      </c>
      <c r="P40" s="88">
        <v>58137</v>
      </c>
      <c r="Q40" s="88">
        <v>3885.6</v>
      </c>
      <c r="R40" s="1210">
        <v>-1852.8</v>
      </c>
      <c r="S40" s="1210">
        <v>60169.8</v>
      </c>
      <c r="T40" s="1210">
        <v>53345.2</v>
      </c>
      <c r="U40" s="1210">
        <v>22925.5</v>
      </c>
      <c r="V40" s="88">
        <v>2188.4</v>
      </c>
      <c r="W40" s="88">
        <v>28231.299999999996</v>
      </c>
      <c r="Y40" s="492"/>
      <c r="Z40" s="920"/>
      <c r="AA40" s="492"/>
      <c r="AB40" s="920"/>
      <c r="AC40" s="492"/>
    </row>
    <row r="41" spans="1:29" ht="15">
      <c r="A41" s="85">
        <v>1987</v>
      </c>
      <c r="B41" s="319">
        <v>62464.3</v>
      </c>
      <c r="C41" s="315" t="s">
        <v>32</v>
      </c>
      <c r="D41" s="315" t="s">
        <v>32</v>
      </c>
      <c r="E41" s="315" t="s">
        <v>32</v>
      </c>
      <c r="F41" s="88">
        <v>32944.5</v>
      </c>
      <c r="G41" s="315" t="s">
        <v>32</v>
      </c>
      <c r="H41" s="88">
        <v>11711</v>
      </c>
      <c r="I41" s="315" t="s">
        <v>32</v>
      </c>
      <c r="J41" s="315" t="s">
        <v>32</v>
      </c>
      <c r="K41" s="315" t="s">
        <v>32</v>
      </c>
      <c r="L41" s="315" t="s">
        <v>32</v>
      </c>
      <c r="M41" s="315"/>
      <c r="N41" s="85">
        <v>1987</v>
      </c>
      <c r="O41" s="319">
        <v>62464.3</v>
      </c>
      <c r="P41" s="88">
        <v>58391.1</v>
      </c>
      <c r="Q41" s="88">
        <v>4073.2</v>
      </c>
      <c r="R41" s="1210">
        <v>-339.1</v>
      </c>
      <c r="S41" s="1210">
        <v>62125.2</v>
      </c>
      <c r="T41" s="1210">
        <v>55154.8</v>
      </c>
      <c r="U41" s="1210">
        <v>23427.8</v>
      </c>
      <c r="V41" s="88">
        <v>2195.8000000000002</v>
      </c>
      <c r="W41" s="88">
        <v>29531.200000000004</v>
      </c>
      <c r="Y41" s="492"/>
      <c r="Z41" s="920"/>
      <c r="AA41" s="492"/>
      <c r="AB41" s="920"/>
      <c r="AC41" s="492"/>
    </row>
    <row r="42" spans="1:29" ht="15">
      <c r="A42" s="85">
        <v>1988</v>
      </c>
      <c r="B42" s="319">
        <v>66072.5</v>
      </c>
      <c r="C42" s="315" t="s">
        <v>32</v>
      </c>
      <c r="D42" s="315" t="s">
        <v>32</v>
      </c>
      <c r="E42" s="315" t="s">
        <v>32</v>
      </c>
      <c r="F42" s="88">
        <v>38701.199999999997</v>
      </c>
      <c r="G42" s="315" t="s">
        <v>32</v>
      </c>
      <c r="H42" s="88">
        <v>11883.7</v>
      </c>
      <c r="I42" s="315" t="s">
        <v>32</v>
      </c>
      <c r="J42" s="315" t="s">
        <v>32</v>
      </c>
      <c r="K42" s="315" t="s">
        <v>32</v>
      </c>
      <c r="L42" s="315" t="s">
        <v>32</v>
      </c>
      <c r="M42" s="315"/>
      <c r="N42" s="85">
        <v>1988</v>
      </c>
      <c r="O42" s="319">
        <v>66072.5</v>
      </c>
      <c r="P42" s="88">
        <v>62077.5</v>
      </c>
      <c r="Q42" s="88">
        <v>3995</v>
      </c>
      <c r="R42" s="1210">
        <v>-1603.7</v>
      </c>
      <c r="S42" s="1210">
        <v>64468.800000000003</v>
      </c>
      <c r="T42" s="1210">
        <v>56571.3</v>
      </c>
      <c r="U42" s="1210">
        <v>25082.3</v>
      </c>
      <c r="V42" s="88">
        <v>2131.6</v>
      </c>
      <c r="W42" s="88">
        <v>29357.5</v>
      </c>
      <c r="Y42" s="492"/>
      <c r="Z42" s="920"/>
      <c r="AA42" s="492"/>
      <c r="AB42" s="920"/>
      <c r="AC42" s="492"/>
    </row>
    <row r="43" spans="1:29" ht="15">
      <c r="A43" s="85">
        <v>1989</v>
      </c>
      <c r="B43" s="319">
        <v>68915.8</v>
      </c>
      <c r="C43" s="315" t="s">
        <v>32</v>
      </c>
      <c r="D43" s="315" t="s">
        <v>32</v>
      </c>
      <c r="E43" s="315" t="s">
        <v>32</v>
      </c>
      <c r="F43" s="88">
        <v>42103</v>
      </c>
      <c r="G43" s="315" t="s">
        <v>32</v>
      </c>
      <c r="H43" s="88">
        <v>10954.4</v>
      </c>
      <c r="I43" s="315" t="s">
        <v>32</v>
      </c>
      <c r="J43" s="315" t="s">
        <v>32</v>
      </c>
      <c r="K43" s="315" t="s">
        <v>32</v>
      </c>
      <c r="L43" s="315" t="s">
        <v>32</v>
      </c>
      <c r="M43" s="315"/>
      <c r="N43" s="85">
        <v>1989</v>
      </c>
      <c r="O43" s="319">
        <v>68915.8</v>
      </c>
      <c r="P43" s="88">
        <v>64879.1</v>
      </c>
      <c r="Q43" s="88">
        <v>4036.7</v>
      </c>
      <c r="R43" s="1210">
        <v>-2521.6</v>
      </c>
      <c r="S43" s="1210">
        <v>66394.2</v>
      </c>
      <c r="T43" s="1210">
        <v>58492.6</v>
      </c>
      <c r="U43" s="1210">
        <v>26289.599999999999</v>
      </c>
      <c r="V43" s="88">
        <v>2143</v>
      </c>
      <c r="W43" s="88">
        <v>30060.000000000004</v>
      </c>
      <c r="Y43" s="492"/>
      <c r="Z43" s="920"/>
      <c r="AA43" s="492"/>
      <c r="AB43" s="920"/>
      <c r="AC43" s="492"/>
    </row>
    <row r="44" spans="1:29" ht="15">
      <c r="A44" s="317">
        <v>1990</v>
      </c>
      <c r="B44" s="744">
        <v>71054</v>
      </c>
      <c r="C44" s="763">
        <v>11063</v>
      </c>
      <c r="D44" s="763">
        <v>1963</v>
      </c>
      <c r="E44" s="763">
        <v>5314</v>
      </c>
      <c r="F44" s="763">
        <v>41095</v>
      </c>
      <c r="G44" s="763">
        <v>10973</v>
      </c>
      <c r="H44" s="763">
        <v>10459</v>
      </c>
      <c r="I44" s="766" t="s">
        <v>32</v>
      </c>
      <c r="J44" s="766" t="s">
        <v>32</v>
      </c>
      <c r="K44" s="763">
        <v>514</v>
      </c>
      <c r="L44" s="763">
        <v>646</v>
      </c>
      <c r="M44" s="88"/>
      <c r="N44" s="85">
        <v>1990</v>
      </c>
      <c r="O44" s="744">
        <v>71054</v>
      </c>
      <c r="P44" s="763">
        <v>66951</v>
      </c>
      <c r="Q44" s="763">
        <v>4103</v>
      </c>
      <c r="R44" s="1210">
        <v>-2220</v>
      </c>
      <c r="S44" s="1210">
        <v>68834</v>
      </c>
      <c r="T44" s="1210">
        <v>60269.278733800726</v>
      </c>
      <c r="U44" s="1210">
        <v>26403.888888888887</v>
      </c>
      <c r="V44" s="1123">
        <v>2318.8888888888887</v>
      </c>
      <c r="W44" s="1210">
        <v>31546.944444444445</v>
      </c>
      <c r="X44" s="1190"/>
      <c r="Y44" s="492"/>
      <c r="Z44" s="920"/>
      <c r="AA44" s="492"/>
      <c r="AB44" s="920"/>
      <c r="AC44" s="492"/>
    </row>
    <row r="45" spans="1:29" ht="15">
      <c r="A45" s="317">
        <v>1991</v>
      </c>
      <c r="B45" s="1129">
        <v>73945</v>
      </c>
      <c r="C45" s="1123">
        <v>10675</v>
      </c>
      <c r="D45" s="1123">
        <v>3415</v>
      </c>
      <c r="E45" s="1123">
        <v>4248</v>
      </c>
      <c r="F45" s="1123">
        <v>44903</v>
      </c>
      <c r="G45" s="1123">
        <v>10046</v>
      </c>
      <c r="H45" s="1123">
        <v>9528.2668371696509</v>
      </c>
      <c r="I45" s="1097" t="s">
        <v>32</v>
      </c>
      <c r="J45" s="1097" t="s">
        <v>32</v>
      </c>
      <c r="K45" s="1123">
        <v>518</v>
      </c>
      <c r="L45" s="1123">
        <v>658</v>
      </c>
      <c r="M45" s="88"/>
      <c r="N45" s="85">
        <v>1991</v>
      </c>
      <c r="O45" s="744">
        <v>73945</v>
      </c>
      <c r="P45" s="763">
        <v>69823</v>
      </c>
      <c r="Q45" s="763">
        <v>3821</v>
      </c>
      <c r="R45" s="1210">
        <v>-2606.6666666666747</v>
      </c>
      <c r="S45" s="1210">
        <v>71338.333333333328</v>
      </c>
      <c r="T45" s="1210">
        <v>62440.3264446096</v>
      </c>
      <c r="U45" s="1210">
        <v>27309.166666666664</v>
      </c>
      <c r="V45" s="88">
        <v>2475.8333333333335</v>
      </c>
      <c r="W45" s="88">
        <v>32655</v>
      </c>
      <c r="X45" s="1190"/>
      <c r="Y45" s="492"/>
      <c r="Z45" s="920"/>
      <c r="AA45" s="492"/>
      <c r="AB45" s="920"/>
      <c r="AC45" s="492"/>
    </row>
    <row r="46" spans="1:29" ht="15">
      <c r="A46" s="317">
        <v>1992</v>
      </c>
      <c r="B46" s="1129">
        <v>72902</v>
      </c>
      <c r="C46" s="1123">
        <v>10063</v>
      </c>
      <c r="D46" s="1123">
        <v>2656</v>
      </c>
      <c r="E46" s="1123">
        <v>3312</v>
      </c>
      <c r="F46" s="1123">
        <v>44425</v>
      </c>
      <c r="G46" s="1123">
        <v>11942</v>
      </c>
      <c r="H46" s="1123">
        <v>11385</v>
      </c>
      <c r="I46" s="1097" t="s">
        <v>32</v>
      </c>
      <c r="J46" s="1097" t="s">
        <v>32</v>
      </c>
      <c r="K46" s="1123">
        <v>557</v>
      </c>
      <c r="L46" s="1123">
        <v>504</v>
      </c>
      <c r="M46" s="88"/>
      <c r="N46" s="85">
        <v>1992</v>
      </c>
      <c r="O46" s="744">
        <v>72902</v>
      </c>
      <c r="P46" s="763">
        <v>68640</v>
      </c>
      <c r="Q46" s="763">
        <v>3867</v>
      </c>
      <c r="R46" s="1210">
        <v>-1310.8333333333333</v>
      </c>
      <c r="S46" s="1210">
        <v>71591.166666666672</v>
      </c>
      <c r="T46" s="1210">
        <v>62862.500000000007</v>
      </c>
      <c r="U46" s="1210">
        <v>27392.777777777777</v>
      </c>
      <c r="V46" s="1210">
        <v>2502.7777777777778</v>
      </c>
      <c r="W46" s="88">
        <v>32966.944444444445</v>
      </c>
      <c r="X46" s="1190"/>
      <c r="Y46" s="492"/>
      <c r="Z46" s="920"/>
      <c r="AA46" s="492"/>
      <c r="AB46" s="920"/>
      <c r="AC46" s="492"/>
    </row>
    <row r="47" spans="1:29" ht="15">
      <c r="A47" s="317">
        <v>1993</v>
      </c>
      <c r="B47" s="1129">
        <v>70443</v>
      </c>
      <c r="C47" s="1123">
        <v>10588</v>
      </c>
      <c r="D47" s="1123">
        <v>1744</v>
      </c>
      <c r="E47" s="1123">
        <v>2962</v>
      </c>
      <c r="F47" s="1123">
        <v>42119</v>
      </c>
      <c r="G47" s="1123">
        <v>12594</v>
      </c>
      <c r="H47" s="1123">
        <v>12042</v>
      </c>
      <c r="I47" s="1097" t="s">
        <v>32</v>
      </c>
      <c r="J47" s="1097" t="s">
        <v>32</v>
      </c>
      <c r="K47" s="1123">
        <v>552</v>
      </c>
      <c r="L47" s="1123">
        <v>436</v>
      </c>
      <c r="M47" s="88"/>
      <c r="N47" s="85">
        <v>1993</v>
      </c>
      <c r="O47" s="744">
        <v>70443</v>
      </c>
      <c r="P47" s="763">
        <v>66109</v>
      </c>
      <c r="Q47" s="763">
        <v>4334</v>
      </c>
      <c r="R47" s="1210">
        <v>568.5</v>
      </c>
      <c r="S47" s="1210">
        <v>71011.5</v>
      </c>
      <c r="T47" s="1210">
        <v>62115.333333333336</v>
      </c>
      <c r="U47" s="1210">
        <v>26238.611111111109</v>
      </c>
      <c r="V47" s="88">
        <v>2525.2777777777778</v>
      </c>
      <c r="W47" s="88">
        <v>33351.666666666664</v>
      </c>
      <c r="X47" s="1190"/>
      <c r="Y47" s="492"/>
      <c r="Z47" s="920"/>
      <c r="AA47" s="492"/>
      <c r="AB47" s="920"/>
      <c r="AC47" s="492"/>
    </row>
    <row r="48" spans="1:29" ht="15">
      <c r="A48" s="317">
        <v>1994</v>
      </c>
      <c r="B48" s="1129">
        <v>72256</v>
      </c>
      <c r="C48" s="1123">
        <v>10059</v>
      </c>
      <c r="D48" s="1123">
        <v>1776</v>
      </c>
      <c r="E48" s="1123">
        <v>3306</v>
      </c>
      <c r="F48" s="1123">
        <v>43956</v>
      </c>
      <c r="G48" s="1123">
        <v>12498</v>
      </c>
      <c r="H48" s="1123">
        <v>11955</v>
      </c>
      <c r="I48" s="1097" t="s">
        <v>32</v>
      </c>
      <c r="J48" s="1097" t="s">
        <v>32</v>
      </c>
      <c r="K48" s="1123">
        <v>543</v>
      </c>
      <c r="L48" s="1123">
        <v>661</v>
      </c>
      <c r="M48" s="88"/>
      <c r="N48" s="85">
        <v>1994</v>
      </c>
      <c r="O48" s="744">
        <v>72256</v>
      </c>
      <c r="P48" s="763">
        <v>67746</v>
      </c>
      <c r="Q48" s="763">
        <v>4510</v>
      </c>
      <c r="R48" s="1210">
        <v>-593</v>
      </c>
      <c r="S48" s="1210">
        <v>71663</v>
      </c>
      <c r="T48" s="1210">
        <v>62872.444444444445</v>
      </c>
      <c r="U48" s="1210">
        <v>26772.777777777777</v>
      </c>
      <c r="V48" s="88">
        <v>2607.2222222222222</v>
      </c>
      <c r="W48" s="1210">
        <v>33491.666666666664</v>
      </c>
      <c r="X48" s="1190"/>
      <c r="Y48" s="492"/>
      <c r="Z48" s="920"/>
      <c r="AA48" s="492"/>
      <c r="AB48" s="920"/>
      <c r="AC48" s="492"/>
    </row>
    <row r="49" spans="1:29" ht="15">
      <c r="A49" s="317">
        <v>1995</v>
      </c>
      <c r="B49" s="1129">
        <v>75907</v>
      </c>
      <c r="C49" s="1123">
        <v>9990</v>
      </c>
      <c r="D49" s="1123">
        <v>1245</v>
      </c>
      <c r="E49" s="1123">
        <v>3187</v>
      </c>
      <c r="F49" s="1123">
        <v>46809</v>
      </c>
      <c r="G49" s="1123">
        <v>13809</v>
      </c>
      <c r="H49" s="1123">
        <v>13113</v>
      </c>
      <c r="I49" s="1097" t="s">
        <v>32</v>
      </c>
      <c r="J49" s="1097" t="s">
        <v>32</v>
      </c>
      <c r="K49" s="1123">
        <v>696</v>
      </c>
      <c r="L49" s="1123">
        <v>867</v>
      </c>
      <c r="M49" s="88"/>
      <c r="N49" s="85">
        <v>1995</v>
      </c>
      <c r="O49" s="744">
        <v>75907</v>
      </c>
      <c r="P49" s="763">
        <v>71412</v>
      </c>
      <c r="Q49" s="763">
        <v>4495</v>
      </c>
      <c r="R49" s="1210">
        <v>-2258.3333333333335</v>
      </c>
      <c r="S49" s="1210">
        <v>73648.666666666672</v>
      </c>
      <c r="T49" s="1210">
        <v>67262.277777777781</v>
      </c>
      <c r="U49" s="1210">
        <v>28068.611111111109</v>
      </c>
      <c r="V49" s="88">
        <v>2650.8333333333335</v>
      </c>
      <c r="W49" s="88">
        <v>36542.777777777774</v>
      </c>
      <c r="X49" s="1190"/>
      <c r="Y49" s="492"/>
      <c r="Z49" s="920"/>
      <c r="AA49" s="492"/>
      <c r="AB49" s="920"/>
      <c r="AC49" s="492"/>
    </row>
    <row r="50" spans="1:29" ht="15">
      <c r="A50" s="317">
        <v>1996</v>
      </c>
      <c r="B50" s="1129">
        <v>76326</v>
      </c>
      <c r="C50" s="1123">
        <v>11553</v>
      </c>
      <c r="D50" s="1123">
        <v>1120</v>
      </c>
      <c r="E50" s="1123">
        <v>3216</v>
      </c>
      <c r="F50" s="1123">
        <v>46869</v>
      </c>
      <c r="G50" s="1123">
        <v>12650</v>
      </c>
      <c r="H50" s="1123">
        <v>11905</v>
      </c>
      <c r="I50" s="1097" t="s">
        <v>32</v>
      </c>
      <c r="J50" s="1097" t="s">
        <v>32</v>
      </c>
      <c r="K50" s="1123">
        <v>745</v>
      </c>
      <c r="L50" s="1123">
        <v>919</v>
      </c>
      <c r="M50" s="88"/>
      <c r="N50" s="85">
        <v>1996</v>
      </c>
      <c r="O50" s="744">
        <v>76326</v>
      </c>
      <c r="P50" s="763">
        <v>71856</v>
      </c>
      <c r="Q50" s="763">
        <v>4470</v>
      </c>
      <c r="R50" s="1210">
        <v>-1825</v>
      </c>
      <c r="S50" s="1210">
        <v>74501</v>
      </c>
      <c r="T50" s="1210">
        <v>67074.888888888891</v>
      </c>
      <c r="U50" s="1210">
        <v>26254.444444444445</v>
      </c>
      <c r="V50" s="88">
        <v>2631.1111111111109</v>
      </c>
      <c r="W50" s="88">
        <v>38189.444444444445</v>
      </c>
      <c r="X50" s="1190"/>
      <c r="Y50" s="492"/>
      <c r="Z50" s="920"/>
      <c r="AA50" s="492"/>
      <c r="AB50" s="920"/>
      <c r="AC50" s="492"/>
    </row>
    <row r="51" spans="1:29" ht="15">
      <c r="A51" s="317">
        <v>1997</v>
      </c>
      <c r="B51" s="1129">
        <v>76491</v>
      </c>
      <c r="C51" s="1123">
        <v>10886</v>
      </c>
      <c r="D51" s="1123">
        <v>1086</v>
      </c>
      <c r="E51" s="1123">
        <v>3440</v>
      </c>
      <c r="F51" s="1123">
        <v>47684</v>
      </c>
      <c r="G51" s="1123">
        <v>12410</v>
      </c>
      <c r="H51" s="1123">
        <v>11640</v>
      </c>
      <c r="I51" s="1097" t="s">
        <v>32</v>
      </c>
      <c r="J51" s="1097" t="s">
        <v>32</v>
      </c>
      <c r="K51" s="1123">
        <v>770</v>
      </c>
      <c r="L51" s="1123">
        <v>985</v>
      </c>
      <c r="M51" s="88"/>
      <c r="N51" s="85">
        <v>1997</v>
      </c>
      <c r="O51" s="744">
        <v>76491</v>
      </c>
      <c r="P51" s="763">
        <v>71493</v>
      </c>
      <c r="Q51" s="763">
        <v>4997</v>
      </c>
      <c r="R51" s="1123">
        <v>-1385</v>
      </c>
      <c r="S51" s="763">
        <v>75106</v>
      </c>
      <c r="T51" s="1123">
        <v>67499.611111111109</v>
      </c>
      <c r="U51" s="88">
        <v>26754.444444444445</v>
      </c>
      <c r="V51" s="88">
        <v>2752.2222222222222</v>
      </c>
      <c r="W51" s="88">
        <v>37992.5</v>
      </c>
      <c r="X51" s="1190"/>
      <c r="Y51" s="492"/>
      <c r="Z51" s="920"/>
      <c r="AA51" s="492"/>
      <c r="AB51" s="920"/>
      <c r="AC51" s="492"/>
    </row>
    <row r="52" spans="1:29" ht="15">
      <c r="A52" s="317">
        <v>1998</v>
      </c>
      <c r="B52" s="1129">
        <v>78337</v>
      </c>
      <c r="C52" s="1123">
        <v>11654</v>
      </c>
      <c r="D52" s="1123">
        <v>1318</v>
      </c>
      <c r="E52" s="1123">
        <v>3818</v>
      </c>
      <c r="F52" s="1123">
        <v>47249</v>
      </c>
      <c r="G52" s="1123">
        <v>13271</v>
      </c>
      <c r="H52" s="1123">
        <v>12325</v>
      </c>
      <c r="I52" s="1123">
        <v>75</v>
      </c>
      <c r="J52" s="1123">
        <v>6</v>
      </c>
      <c r="K52" s="1123">
        <v>865</v>
      </c>
      <c r="L52" s="1123">
        <v>1026</v>
      </c>
      <c r="M52" s="88"/>
      <c r="N52" s="85">
        <v>1998</v>
      </c>
      <c r="O52" s="744">
        <v>78337</v>
      </c>
      <c r="P52" s="763">
        <v>73708</v>
      </c>
      <c r="Q52" s="763">
        <v>4628</v>
      </c>
      <c r="R52" s="1123">
        <v>-1619.1819999999998</v>
      </c>
      <c r="S52" s="763">
        <v>76717.817999999999</v>
      </c>
      <c r="T52" s="1210">
        <v>68795.740739999994</v>
      </c>
      <c r="U52" s="88">
        <v>27481.761559999999</v>
      </c>
      <c r="V52" s="88">
        <v>2772.4270000000001</v>
      </c>
      <c r="W52" s="88">
        <v>38541.226000000002</v>
      </c>
      <c r="X52" s="1190"/>
      <c r="Y52" s="492"/>
      <c r="Z52" s="920"/>
      <c r="AA52" s="492"/>
      <c r="AB52" s="920"/>
      <c r="AC52" s="492"/>
    </row>
    <row r="53" spans="1:29" ht="15">
      <c r="A53" s="317">
        <v>1999</v>
      </c>
      <c r="B53" s="1129">
        <v>80305</v>
      </c>
      <c r="C53" s="1123">
        <v>10921</v>
      </c>
      <c r="D53" s="1123">
        <v>1113</v>
      </c>
      <c r="E53" s="1123">
        <v>4554</v>
      </c>
      <c r="F53" s="1123">
        <v>47612</v>
      </c>
      <c r="G53" s="1123">
        <v>14902</v>
      </c>
      <c r="H53" s="1123">
        <v>13863</v>
      </c>
      <c r="I53" s="1123">
        <v>92</v>
      </c>
      <c r="J53" s="1123">
        <v>20</v>
      </c>
      <c r="K53" s="1123">
        <v>926</v>
      </c>
      <c r="L53" s="1123">
        <v>1203</v>
      </c>
      <c r="M53" s="88"/>
      <c r="N53" s="85">
        <v>1999</v>
      </c>
      <c r="O53" s="744">
        <v>80305</v>
      </c>
      <c r="P53" s="763">
        <v>75877.47</v>
      </c>
      <c r="Q53" s="763">
        <v>4427.6450000000004</v>
      </c>
      <c r="R53" s="1123">
        <v>-2489.1680000000001</v>
      </c>
      <c r="S53" s="763">
        <v>77815.831999999995</v>
      </c>
      <c r="T53" s="1123">
        <v>70429.336360000001</v>
      </c>
      <c r="U53" s="88">
        <v>27624.160360000002</v>
      </c>
      <c r="V53" s="88">
        <v>2715.0329999999999</v>
      </c>
      <c r="W53" s="88">
        <v>40090.258000000009</v>
      </c>
      <c r="X53" s="1190"/>
      <c r="Y53" s="492"/>
      <c r="Z53" s="920"/>
      <c r="AA53" s="492"/>
      <c r="AB53" s="920"/>
      <c r="AC53" s="492"/>
    </row>
    <row r="54" spans="1:29" ht="15.75" customHeight="1">
      <c r="A54" s="99" t="s">
        <v>168</v>
      </c>
      <c r="B54" s="88"/>
      <c r="C54" s="88"/>
      <c r="D54" s="88"/>
      <c r="E54" s="88"/>
      <c r="F54" s="88"/>
      <c r="G54" s="88"/>
      <c r="H54" s="88"/>
      <c r="I54" s="88"/>
      <c r="J54" s="88"/>
      <c r="K54" s="88"/>
      <c r="L54" s="88"/>
      <c r="M54" s="88"/>
      <c r="N54" s="668" t="s">
        <v>168</v>
      </c>
      <c r="O54" s="88"/>
      <c r="P54" s="88"/>
      <c r="Q54" s="88"/>
      <c r="R54" s="88"/>
      <c r="S54" s="88"/>
      <c r="T54" s="88"/>
      <c r="U54" s="88"/>
      <c r="V54" s="88"/>
      <c r="W54" s="88"/>
      <c r="Y54" s="492"/>
      <c r="Z54" s="920"/>
      <c r="AA54" s="492"/>
      <c r="AB54" s="920"/>
      <c r="AC54" s="492"/>
    </row>
    <row r="55" spans="1:29" ht="15.75" customHeight="1">
      <c r="A55" s="106" t="s">
        <v>489</v>
      </c>
      <c r="B55" s="88"/>
      <c r="C55" s="88"/>
      <c r="D55" s="88"/>
      <c r="E55" s="88"/>
      <c r="F55" s="88"/>
      <c r="G55" s="88"/>
      <c r="H55" s="88"/>
      <c r="I55" s="88"/>
      <c r="J55" s="88"/>
      <c r="K55" s="88"/>
      <c r="L55" s="88"/>
      <c r="M55" s="88"/>
      <c r="N55" s="106" t="s">
        <v>490</v>
      </c>
      <c r="O55" s="88"/>
      <c r="P55" s="88"/>
      <c r="Q55" s="88"/>
      <c r="R55" s="88"/>
      <c r="S55" s="88"/>
      <c r="T55" s="88"/>
      <c r="U55" s="88"/>
      <c r="V55" s="88"/>
      <c r="W55" s="88"/>
      <c r="Y55" s="492"/>
      <c r="Z55" s="920"/>
      <c r="AA55" s="492"/>
      <c r="AB55" s="920"/>
      <c r="AC55" s="492"/>
    </row>
    <row r="56" spans="1:29" ht="22.9" customHeight="1">
      <c r="A56" s="85"/>
      <c r="B56" s="88"/>
      <c r="C56" s="88"/>
      <c r="D56" s="88"/>
      <c r="E56" s="88"/>
      <c r="F56" s="88"/>
      <c r="G56" s="88"/>
      <c r="H56" s="88"/>
      <c r="I56" s="88"/>
      <c r="J56" s="88"/>
      <c r="K56" s="88"/>
      <c r="L56" s="88"/>
      <c r="M56" s="88"/>
      <c r="N56" s="1579" t="s">
        <v>843</v>
      </c>
      <c r="O56" s="1579"/>
      <c r="P56" s="1579"/>
      <c r="Q56" s="1579"/>
      <c r="R56" s="1579"/>
      <c r="S56" s="1579"/>
      <c r="T56" s="1579"/>
      <c r="U56" s="1579"/>
      <c r="V56" s="1579"/>
      <c r="W56" s="1579"/>
      <c r="Y56" s="492"/>
      <c r="Z56" s="920"/>
      <c r="AA56" s="492"/>
      <c r="AB56" s="920"/>
      <c r="AC56" s="492"/>
    </row>
    <row r="57" spans="1:29" ht="15.75" customHeight="1">
      <c r="A57" s="450" t="s">
        <v>899</v>
      </c>
      <c r="B57" s="490"/>
      <c r="C57" s="490"/>
      <c r="D57" s="490"/>
      <c r="E57" s="490"/>
      <c r="F57" s="490"/>
      <c r="G57" s="490"/>
      <c r="H57" s="490"/>
      <c r="I57" s="490"/>
      <c r="J57" s="490"/>
      <c r="K57" s="490"/>
      <c r="L57" s="490"/>
      <c r="M57" s="490"/>
      <c r="N57" s="450" t="s">
        <v>899</v>
      </c>
      <c r="O57" s="491"/>
      <c r="P57" s="490"/>
      <c r="Q57" s="490"/>
      <c r="R57" s="490"/>
      <c r="S57" s="490"/>
      <c r="T57" s="490"/>
      <c r="U57" s="490"/>
      <c r="V57" s="490"/>
      <c r="W57" s="490"/>
      <c r="Y57" s="492"/>
      <c r="Z57" s="920"/>
      <c r="AA57" s="492"/>
      <c r="AB57" s="920"/>
      <c r="AC57" s="492"/>
    </row>
    <row r="58" spans="1:29" ht="4.9000000000000004" customHeight="1">
      <c r="A58" s="296"/>
      <c r="B58" s="652"/>
      <c r="C58" s="652"/>
      <c r="D58" s="652"/>
      <c r="E58" s="652"/>
      <c r="F58" s="652"/>
      <c r="G58" s="652"/>
      <c r="H58" s="652"/>
      <c r="I58" s="652"/>
      <c r="J58" s="652"/>
      <c r="K58" s="652"/>
      <c r="L58" s="652"/>
      <c r="M58" s="652"/>
      <c r="N58" s="605"/>
      <c r="O58" s="605"/>
      <c r="P58" s="652"/>
      <c r="Q58" s="652"/>
      <c r="R58" s="490"/>
      <c r="S58" s="490"/>
      <c r="T58" s="490"/>
      <c r="U58" s="490"/>
      <c r="V58" s="490"/>
      <c r="W58" s="490"/>
      <c r="Y58" s="492"/>
      <c r="Z58" s="920"/>
      <c r="AA58" s="492"/>
      <c r="AB58" s="920"/>
      <c r="AC58" s="492"/>
    </row>
    <row r="59" spans="1:29" ht="15">
      <c r="A59" s="353"/>
      <c r="B59" s="653"/>
      <c r="C59" s="654" t="s">
        <v>11</v>
      </c>
      <c r="D59" s="669"/>
      <c r="E59" s="669"/>
      <c r="F59" s="669"/>
      <c r="G59" s="669"/>
      <c r="H59" s="669"/>
      <c r="I59" s="669"/>
      <c r="J59" s="669"/>
      <c r="K59" s="669"/>
      <c r="L59" s="669"/>
      <c r="M59" s="623"/>
      <c r="N59" s="670"/>
      <c r="O59" s="653"/>
      <c r="P59" s="655" t="s">
        <v>11</v>
      </c>
      <c r="Q59" s="671"/>
      <c r="R59" s="1638"/>
      <c r="S59" s="1641"/>
      <c r="T59" s="333"/>
      <c r="U59" s="654" t="s">
        <v>11</v>
      </c>
      <c r="V59" s="332"/>
      <c r="W59" s="332"/>
      <c r="Y59" s="492"/>
      <c r="Z59" s="920"/>
      <c r="AA59" s="492"/>
      <c r="AB59" s="920"/>
      <c r="AC59" s="492"/>
    </row>
    <row r="60" spans="1:29" ht="12.6" customHeight="1">
      <c r="A60" s="354"/>
      <c r="B60" s="672"/>
      <c r="C60" s="1646" t="s">
        <v>36</v>
      </c>
      <c r="D60" s="1646" t="s">
        <v>488</v>
      </c>
      <c r="E60" s="1646" t="s">
        <v>18</v>
      </c>
      <c r="F60" s="1646" t="s">
        <v>279</v>
      </c>
      <c r="G60" s="1646" t="s">
        <v>848</v>
      </c>
      <c r="H60" s="654" t="s">
        <v>58</v>
      </c>
      <c r="I60" s="669"/>
      <c r="J60" s="669"/>
      <c r="K60" s="673"/>
      <c r="L60" s="1647" t="s">
        <v>19</v>
      </c>
      <c r="M60" s="623"/>
      <c r="N60" s="674"/>
      <c r="O60" s="672"/>
      <c r="P60" s="1649" t="s">
        <v>844</v>
      </c>
      <c r="Q60" s="1611" t="s">
        <v>278</v>
      </c>
      <c r="R60" s="1639"/>
      <c r="S60" s="1642"/>
      <c r="T60" s="17"/>
      <c r="U60" s="1646" t="s">
        <v>845</v>
      </c>
      <c r="V60" s="1646" t="s">
        <v>10</v>
      </c>
      <c r="W60" s="1636" t="s">
        <v>847</v>
      </c>
      <c r="Y60" s="492"/>
      <c r="Z60" s="920"/>
      <c r="AA60" s="492"/>
      <c r="AB60" s="920"/>
      <c r="AC60" s="492"/>
    </row>
    <row r="61" spans="1:29" ht="25.15" customHeight="1">
      <c r="A61" s="354"/>
      <c r="B61" s="656"/>
      <c r="C61" s="1646"/>
      <c r="D61" s="1646"/>
      <c r="E61" s="1646"/>
      <c r="F61" s="1646"/>
      <c r="G61" s="1646"/>
      <c r="H61" s="511" t="s">
        <v>336</v>
      </c>
      <c r="I61" s="511" t="s">
        <v>85</v>
      </c>
      <c r="J61" s="511" t="s">
        <v>280</v>
      </c>
      <c r="K61" s="511" t="s">
        <v>281</v>
      </c>
      <c r="L61" s="1648"/>
      <c r="M61" s="623"/>
      <c r="N61" s="674"/>
      <c r="O61" s="656"/>
      <c r="P61" s="1650"/>
      <c r="Q61" s="1613"/>
      <c r="R61" s="1640"/>
      <c r="S61" s="1643"/>
      <c r="T61" s="17"/>
      <c r="U61" s="1646"/>
      <c r="V61" s="1646"/>
      <c r="W61" s="1637"/>
      <c r="Y61" s="492"/>
      <c r="Z61" s="920"/>
      <c r="AA61" s="492"/>
      <c r="AB61" s="920"/>
      <c r="AC61" s="492"/>
    </row>
    <row r="62" spans="1:29" ht="11.45" customHeight="1">
      <c r="A62" s="355"/>
      <c r="B62" s="660" t="s">
        <v>79</v>
      </c>
      <c r="C62" s="661"/>
      <c r="D62" s="661"/>
      <c r="E62" s="661"/>
      <c r="F62" s="661"/>
      <c r="G62" s="661"/>
      <c r="H62" s="661"/>
      <c r="I62" s="661"/>
      <c r="J62" s="661"/>
      <c r="K62" s="661"/>
      <c r="L62" s="661"/>
      <c r="M62" s="623"/>
      <c r="N62" s="675"/>
      <c r="O62" s="660" t="s">
        <v>79</v>
      </c>
      <c r="P62" s="661"/>
      <c r="Q62" s="661"/>
      <c r="R62" s="332"/>
      <c r="S62" s="332"/>
      <c r="T62" s="661"/>
      <c r="U62" s="332"/>
      <c r="V62" s="332"/>
      <c r="W62" s="332"/>
      <c r="Y62" s="492"/>
      <c r="Z62" s="920"/>
      <c r="AA62" s="492"/>
      <c r="AB62" s="920"/>
      <c r="AC62" s="492"/>
    </row>
    <row r="63" spans="1:29" ht="15.75" customHeight="1">
      <c r="A63" s="317">
        <v>2000</v>
      </c>
      <c r="B63" s="1129">
        <v>82154</v>
      </c>
      <c r="C63" s="1123">
        <v>10250</v>
      </c>
      <c r="D63" s="1123">
        <v>899</v>
      </c>
      <c r="E63" s="1123">
        <v>4837</v>
      </c>
      <c r="F63" s="1123">
        <v>49571</v>
      </c>
      <c r="G63" s="1123">
        <v>15265</v>
      </c>
      <c r="H63" s="1123">
        <v>14144</v>
      </c>
      <c r="I63" s="1123">
        <v>115</v>
      </c>
      <c r="J63" s="1123">
        <v>34</v>
      </c>
      <c r="K63" s="1123">
        <v>972</v>
      </c>
      <c r="L63" s="1123">
        <v>1333</v>
      </c>
      <c r="M63" s="88"/>
      <c r="N63" s="317">
        <v>2000</v>
      </c>
      <c r="O63" s="744">
        <v>82154</v>
      </c>
      <c r="P63" s="763">
        <v>78226.39</v>
      </c>
      <c r="Q63" s="763">
        <v>3927.998</v>
      </c>
      <c r="R63" s="1123">
        <v>-2341.3990000000003</v>
      </c>
      <c r="S63" s="763">
        <v>79812.600999999995</v>
      </c>
      <c r="T63" s="1123">
        <v>73148.378499999992</v>
      </c>
      <c r="U63" s="1123">
        <v>29414.441499999994</v>
      </c>
      <c r="V63" s="1123">
        <v>2855.7280000000001</v>
      </c>
      <c r="W63" s="1123">
        <v>40878.597000000009</v>
      </c>
      <c r="X63" s="1190"/>
      <c r="Y63" s="920"/>
      <c r="Z63" s="920"/>
      <c r="AA63" s="920"/>
      <c r="AB63" s="920"/>
      <c r="AC63" s="492"/>
    </row>
    <row r="64" spans="1:29" ht="15">
      <c r="A64" s="317">
        <v>2001</v>
      </c>
      <c r="B64" s="1129">
        <v>83849</v>
      </c>
      <c r="C64" s="1123">
        <v>9171</v>
      </c>
      <c r="D64" s="1123">
        <v>1194</v>
      </c>
      <c r="E64" s="1123">
        <v>5630</v>
      </c>
      <c r="F64" s="1123">
        <v>50783</v>
      </c>
      <c r="G64" s="1123">
        <v>15193</v>
      </c>
      <c r="H64" s="1123">
        <v>14176</v>
      </c>
      <c r="I64" s="1123">
        <v>135</v>
      </c>
      <c r="J64" s="1123">
        <v>48</v>
      </c>
      <c r="K64" s="1123">
        <v>834</v>
      </c>
      <c r="L64" s="1123">
        <v>1878</v>
      </c>
      <c r="M64" s="88"/>
      <c r="N64" s="317">
        <v>2001</v>
      </c>
      <c r="O64" s="744">
        <v>83849</v>
      </c>
      <c r="P64" s="763">
        <v>80435.441279999999</v>
      </c>
      <c r="Q64" s="763">
        <v>3413.88</v>
      </c>
      <c r="R64" s="1123">
        <v>644.72818038912112</v>
      </c>
      <c r="S64" s="763">
        <v>84493.728180389124</v>
      </c>
      <c r="T64" s="1123">
        <v>76462.412859999997</v>
      </c>
      <c r="U64" s="1123">
        <v>29261.534140000007</v>
      </c>
      <c r="V64" s="1123">
        <v>1647.2479999999998</v>
      </c>
      <c r="W64" s="1123">
        <v>45553.952000000005</v>
      </c>
      <c r="X64" s="1190"/>
      <c r="Y64" s="920"/>
      <c r="Z64" s="920"/>
      <c r="AA64" s="920"/>
      <c r="AB64" s="920"/>
      <c r="AC64" s="492"/>
    </row>
    <row r="65" spans="1:29" ht="15">
      <c r="A65" s="317">
        <v>2002</v>
      </c>
      <c r="B65" s="1129">
        <v>83366</v>
      </c>
      <c r="C65" s="1123">
        <v>6662</v>
      </c>
      <c r="D65" s="1123">
        <v>891</v>
      </c>
      <c r="E65" s="1123">
        <v>5129</v>
      </c>
      <c r="F65" s="1123">
        <v>51811</v>
      </c>
      <c r="G65" s="1123">
        <v>16845</v>
      </c>
      <c r="H65" s="1123">
        <v>15880</v>
      </c>
      <c r="I65" s="1123">
        <v>131</v>
      </c>
      <c r="J65" s="1123">
        <v>58</v>
      </c>
      <c r="K65" s="1123">
        <v>776</v>
      </c>
      <c r="L65" s="1123">
        <v>2028</v>
      </c>
      <c r="M65" s="88"/>
      <c r="N65" s="317">
        <v>2002</v>
      </c>
      <c r="O65" s="744">
        <v>83366</v>
      </c>
      <c r="P65" s="763">
        <v>80117.35040000001</v>
      </c>
      <c r="Q65" s="763">
        <v>3248.3580000000002</v>
      </c>
      <c r="R65" s="1123">
        <v>-1662.7961953817307</v>
      </c>
      <c r="S65" s="763">
        <v>81703.203804618272</v>
      </c>
      <c r="T65" s="1123">
        <v>74631.623339999991</v>
      </c>
      <c r="U65" s="1123">
        <v>28888.646740000007</v>
      </c>
      <c r="V65" s="1123">
        <v>1744.4679999999998</v>
      </c>
      <c r="W65" s="1123">
        <v>43998.217000000004</v>
      </c>
      <c r="X65" s="1190"/>
      <c r="Y65" s="920"/>
      <c r="Z65" s="920"/>
      <c r="AA65" s="920"/>
      <c r="AB65" s="920"/>
      <c r="AC65" s="492"/>
    </row>
    <row r="66" spans="1:29" ht="15">
      <c r="A66" s="317">
        <v>2003</v>
      </c>
      <c r="B66" s="1129">
        <v>80141</v>
      </c>
      <c r="C66" s="1123">
        <v>5758</v>
      </c>
      <c r="D66" s="1123">
        <v>1202</v>
      </c>
      <c r="E66" s="1123">
        <v>6339</v>
      </c>
      <c r="F66" s="1123">
        <v>51192</v>
      </c>
      <c r="G66" s="1123">
        <v>13963</v>
      </c>
      <c r="H66" s="1123">
        <v>11965</v>
      </c>
      <c r="I66" s="1123">
        <v>169</v>
      </c>
      <c r="J66" s="1123">
        <v>122</v>
      </c>
      <c r="K66" s="1123">
        <v>1451</v>
      </c>
      <c r="L66" s="1123">
        <v>1688</v>
      </c>
      <c r="M66" s="88"/>
      <c r="N66" s="317">
        <v>2003</v>
      </c>
      <c r="O66" s="744">
        <v>80141</v>
      </c>
      <c r="P66" s="763">
        <v>76181.191000000006</v>
      </c>
      <c r="Q66" s="763">
        <v>3959.8539999999998</v>
      </c>
      <c r="R66" s="1123">
        <v>-3471.9934176126121</v>
      </c>
      <c r="S66" s="763">
        <v>76669.006582387388</v>
      </c>
      <c r="T66" s="1123">
        <v>70121.471000000005</v>
      </c>
      <c r="U66" s="1123">
        <v>30559.279999999999</v>
      </c>
      <c r="V66" s="1123">
        <v>1647.3679999999999</v>
      </c>
      <c r="W66" s="1123">
        <v>37915.283000000003</v>
      </c>
      <c r="X66" s="1190"/>
      <c r="Y66" s="920"/>
      <c r="Z66" s="920"/>
      <c r="AA66" s="920"/>
      <c r="AB66" s="920"/>
      <c r="AC66" s="492"/>
    </row>
    <row r="67" spans="1:29" ht="15">
      <c r="A67" s="317">
        <v>2004</v>
      </c>
      <c r="B67" s="1129">
        <v>79431</v>
      </c>
      <c r="C67" s="1123">
        <v>5108</v>
      </c>
      <c r="D67" s="1123">
        <v>1168</v>
      </c>
      <c r="E67" s="1123">
        <v>6611</v>
      </c>
      <c r="F67" s="1123">
        <v>49664</v>
      </c>
      <c r="G67" s="1123">
        <v>15073</v>
      </c>
      <c r="H67" s="1123">
        <v>12495</v>
      </c>
      <c r="I67" s="1123">
        <v>232</v>
      </c>
      <c r="J67" s="1123">
        <v>225</v>
      </c>
      <c r="K67" s="1123">
        <v>1864</v>
      </c>
      <c r="L67" s="1123">
        <v>1806</v>
      </c>
      <c r="M67" s="88"/>
      <c r="N67" s="317">
        <v>2004</v>
      </c>
      <c r="O67" s="744">
        <v>79431</v>
      </c>
      <c r="P67" s="763">
        <v>75153.687726542936</v>
      </c>
      <c r="Q67" s="763">
        <v>4276.9464952356575</v>
      </c>
      <c r="R67" s="1123">
        <v>-195.90908675003053</v>
      </c>
      <c r="S67" s="763">
        <v>79235.090913249966</v>
      </c>
      <c r="T67" s="1123">
        <v>72467.699778221402</v>
      </c>
      <c r="U67" s="1123">
        <v>31859.49</v>
      </c>
      <c r="V67" s="1123">
        <v>2471.5650000000001</v>
      </c>
      <c r="W67" s="1123">
        <v>38136.857000000004</v>
      </c>
      <c r="X67" s="1190"/>
      <c r="Y67" s="920"/>
      <c r="Z67" s="920"/>
      <c r="AA67" s="920"/>
      <c r="AB67" s="920"/>
      <c r="AC67" s="492"/>
    </row>
    <row r="68" spans="1:29" ht="15">
      <c r="A68" s="317">
        <v>2005</v>
      </c>
      <c r="B68" s="1129">
        <v>84884</v>
      </c>
      <c r="C68" s="1123">
        <v>5118</v>
      </c>
      <c r="D68" s="1123">
        <v>1573</v>
      </c>
      <c r="E68" s="1123">
        <v>9660</v>
      </c>
      <c r="F68" s="1123">
        <v>51372</v>
      </c>
      <c r="G68" s="1123">
        <v>15249</v>
      </c>
      <c r="H68" s="1123">
        <v>11779</v>
      </c>
      <c r="I68" s="1123">
        <v>239</v>
      </c>
      <c r="J68" s="1123">
        <v>560</v>
      </c>
      <c r="K68" s="1123">
        <v>2397</v>
      </c>
      <c r="L68" s="1123">
        <v>1912</v>
      </c>
      <c r="M68" s="88"/>
      <c r="N68" s="317">
        <v>2005</v>
      </c>
      <c r="O68" s="744">
        <v>84884</v>
      </c>
      <c r="P68" s="763">
        <v>80483.466908000017</v>
      </c>
      <c r="Q68" s="763">
        <v>4400.7552800000003</v>
      </c>
      <c r="R68" s="1123">
        <v>-2230.607441301599</v>
      </c>
      <c r="S68" s="763">
        <v>82653.392558698397</v>
      </c>
      <c r="T68" s="1123">
        <v>75742.493621999995</v>
      </c>
      <c r="U68" s="1123">
        <v>33132.668420000009</v>
      </c>
      <c r="V68" s="1123">
        <v>3485.2259999999997</v>
      </c>
      <c r="W68" s="1123">
        <v>39124.821390000005</v>
      </c>
      <c r="X68" s="1190"/>
      <c r="Y68" s="920"/>
      <c r="Z68" s="920"/>
      <c r="AA68" s="920"/>
      <c r="AB68" s="920"/>
      <c r="AC68" s="492"/>
    </row>
    <row r="69" spans="1:29" ht="15">
      <c r="A69" s="317">
        <v>2006</v>
      </c>
      <c r="B69" s="1129">
        <v>84994</v>
      </c>
      <c r="C69" s="1123">
        <v>4141</v>
      </c>
      <c r="D69" s="1123">
        <v>1128</v>
      </c>
      <c r="E69" s="1123">
        <v>9751</v>
      </c>
      <c r="F69" s="1123">
        <v>51122</v>
      </c>
      <c r="G69" s="1123">
        <v>16940</v>
      </c>
      <c r="H69" s="1123">
        <v>12031</v>
      </c>
      <c r="I69" s="1123">
        <v>354</v>
      </c>
      <c r="J69" s="1123">
        <v>962</v>
      </c>
      <c r="K69" s="1123">
        <v>3362</v>
      </c>
      <c r="L69" s="1123">
        <v>1912</v>
      </c>
      <c r="M69" s="88"/>
      <c r="N69" s="317">
        <v>2006</v>
      </c>
      <c r="O69" s="744">
        <v>84994</v>
      </c>
      <c r="P69" s="763">
        <v>80330.898212999979</v>
      </c>
      <c r="Q69" s="763">
        <v>4662.7846099999997</v>
      </c>
      <c r="R69" s="1123">
        <v>-498.29255591961743</v>
      </c>
      <c r="S69" s="763">
        <v>84495.707444080384</v>
      </c>
      <c r="T69" s="1123">
        <v>77506.510976999984</v>
      </c>
      <c r="U69" s="1123">
        <v>33458.177810000001</v>
      </c>
      <c r="V69" s="1123">
        <v>2360.6550000000002</v>
      </c>
      <c r="W69" s="1123">
        <v>41687.360989999994</v>
      </c>
      <c r="X69" s="1190"/>
      <c r="Y69" s="920"/>
      <c r="Z69" s="920"/>
      <c r="AA69" s="920"/>
      <c r="AB69" s="920"/>
      <c r="AC69" s="492"/>
    </row>
    <row r="70" spans="1:29" ht="15">
      <c r="A70" s="317">
        <v>2007</v>
      </c>
      <c r="B70" s="1129">
        <v>89022</v>
      </c>
      <c r="C70" s="1123">
        <v>5097</v>
      </c>
      <c r="D70" s="1123">
        <v>1464</v>
      </c>
      <c r="E70" s="1123">
        <v>9918</v>
      </c>
      <c r="F70" s="1123">
        <v>51357</v>
      </c>
      <c r="G70" s="1123">
        <v>19258</v>
      </c>
      <c r="H70" s="1123">
        <v>12837</v>
      </c>
      <c r="I70" s="1123">
        <v>524</v>
      </c>
      <c r="J70" s="1123">
        <v>1283</v>
      </c>
      <c r="K70" s="1123">
        <v>4337</v>
      </c>
      <c r="L70" s="1123">
        <v>1928</v>
      </c>
      <c r="M70" s="88"/>
      <c r="N70" s="317">
        <v>2007</v>
      </c>
      <c r="O70" s="744">
        <v>89022</v>
      </c>
      <c r="P70" s="763">
        <v>84447.407420000003</v>
      </c>
      <c r="Q70" s="763">
        <v>4574.1853999999994</v>
      </c>
      <c r="R70" s="1123">
        <v>-2057.7395843320191</v>
      </c>
      <c r="S70" s="763">
        <v>86964.260415667988</v>
      </c>
      <c r="T70" s="1123">
        <v>79722.182389999987</v>
      </c>
      <c r="U70" s="1123">
        <v>34028.24439</v>
      </c>
      <c r="V70" s="1123">
        <v>2369.0880000000002</v>
      </c>
      <c r="W70" s="1123">
        <v>43324.442819999997</v>
      </c>
      <c r="X70" s="1190"/>
      <c r="Y70" s="920"/>
      <c r="Z70" s="920"/>
      <c r="AA70" s="920"/>
      <c r="AB70" s="920"/>
      <c r="AC70" s="492"/>
    </row>
    <row r="71" spans="1:29" ht="15">
      <c r="A71" s="317">
        <v>2008</v>
      </c>
      <c r="B71" s="1129">
        <v>88658</v>
      </c>
      <c r="C71" s="1123">
        <v>4936</v>
      </c>
      <c r="D71" s="1123">
        <v>1434</v>
      </c>
      <c r="E71" s="1123">
        <v>9456</v>
      </c>
      <c r="F71" s="1123">
        <v>50889</v>
      </c>
      <c r="G71" s="1123">
        <v>20019</v>
      </c>
      <c r="H71" s="1123">
        <v>12577</v>
      </c>
      <c r="I71" s="1123">
        <v>547</v>
      </c>
      <c r="J71" s="1123">
        <v>1808</v>
      </c>
      <c r="K71" s="1123">
        <v>4845</v>
      </c>
      <c r="L71" s="1123">
        <v>1924</v>
      </c>
      <c r="M71" s="88"/>
      <c r="N71" s="317">
        <v>2008</v>
      </c>
      <c r="O71" s="744">
        <v>88658</v>
      </c>
      <c r="P71" s="1123">
        <v>84565.603482999999</v>
      </c>
      <c r="Q71" s="1123">
        <v>4092.62228</v>
      </c>
      <c r="R71" s="1123">
        <v>-255.50884114818101</v>
      </c>
      <c r="S71" s="763">
        <v>88402.491158851815</v>
      </c>
      <c r="T71" s="1123">
        <v>81245.428457000016</v>
      </c>
      <c r="U71" s="1123">
        <v>35371.354119999996</v>
      </c>
      <c r="V71" s="1123">
        <v>2330.8649999999998</v>
      </c>
      <c r="W71" s="1123">
        <v>43543.435100000002</v>
      </c>
      <c r="X71" s="1190"/>
      <c r="Y71" s="920"/>
      <c r="Z71" s="920"/>
      <c r="AA71" s="920"/>
      <c r="AB71" s="920"/>
      <c r="AC71" s="492"/>
    </row>
    <row r="72" spans="1:29" ht="15">
      <c r="A72" s="317">
        <v>2009</v>
      </c>
      <c r="B72" s="1129">
        <v>90170</v>
      </c>
      <c r="C72" s="1123">
        <v>4434</v>
      </c>
      <c r="D72" s="1123">
        <v>1665</v>
      </c>
      <c r="E72" s="1123">
        <v>9299</v>
      </c>
      <c r="F72" s="1123">
        <v>51971</v>
      </c>
      <c r="G72" s="1123">
        <v>20980</v>
      </c>
      <c r="H72" s="1123">
        <v>11987</v>
      </c>
      <c r="I72" s="1123">
        <v>557</v>
      </c>
      <c r="J72" s="1123">
        <v>2555</v>
      </c>
      <c r="K72" s="1123">
        <v>5657</v>
      </c>
      <c r="L72" s="1123">
        <v>1822</v>
      </c>
      <c r="M72" s="88"/>
      <c r="N72" s="317">
        <v>2009</v>
      </c>
      <c r="O72" s="744">
        <v>90170</v>
      </c>
      <c r="P72" s="1123">
        <v>85845.154124000022</v>
      </c>
      <c r="Q72" s="1123">
        <v>4324.8057500000004</v>
      </c>
      <c r="R72" s="1123">
        <v>-5037.6998132119979</v>
      </c>
      <c r="S72" s="763">
        <v>85132.300186788008</v>
      </c>
      <c r="T72" s="1123">
        <v>78211.447266000017</v>
      </c>
      <c r="U72" s="1123">
        <v>33080.643089999998</v>
      </c>
      <c r="V72" s="1123">
        <v>2294.7150000000001</v>
      </c>
      <c r="W72" s="1123">
        <v>42836.049049999994</v>
      </c>
      <c r="X72" s="1190"/>
      <c r="Y72" s="920"/>
      <c r="Z72" s="920"/>
      <c r="AA72" s="920"/>
      <c r="AB72" s="920"/>
      <c r="AC72" s="492"/>
    </row>
    <row r="73" spans="1:29" ht="15">
      <c r="A73" s="743">
        <v>2010</v>
      </c>
      <c r="B73" s="1129">
        <v>91969</v>
      </c>
      <c r="C73" s="1123">
        <v>4075</v>
      </c>
      <c r="D73" s="1123">
        <v>1656</v>
      </c>
      <c r="E73" s="1123">
        <v>13191</v>
      </c>
      <c r="F73" s="1123">
        <v>47378</v>
      </c>
      <c r="G73" s="1123">
        <v>23781</v>
      </c>
      <c r="H73" s="1123">
        <v>12531</v>
      </c>
      <c r="I73" s="1123">
        <v>601</v>
      </c>
      <c r="J73" s="1123">
        <v>4451</v>
      </c>
      <c r="K73" s="1123">
        <v>5954</v>
      </c>
      <c r="L73" s="1123">
        <v>1889</v>
      </c>
      <c r="M73" s="742"/>
      <c r="N73" s="743">
        <v>2010</v>
      </c>
      <c r="O73" s="744">
        <v>91969</v>
      </c>
      <c r="P73" s="1123">
        <v>87780.178254999992</v>
      </c>
      <c r="Q73" s="1123">
        <v>4189.1745199999996</v>
      </c>
      <c r="R73" s="1123">
        <v>-1947.6066403924979</v>
      </c>
      <c r="S73" s="763">
        <v>90021.393359607508</v>
      </c>
      <c r="T73" s="1123">
        <v>83312.618784999999</v>
      </c>
      <c r="U73" s="1123">
        <v>34656.335179999995</v>
      </c>
      <c r="V73" s="1123">
        <v>2447.846</v>
      </c>
      <c r="W73" s="1123">
        <v>46208.790379999999</v>
      </c>
      <c r="X73" s="1190"/>
      <c r="Y73" s="920"/>
      <c r="Z73" s="920"/>
      <c r="AA73" s="492"/>
      <c r="AB73" s="920"/>
      <c r="AC73" s="492"/>
    </row>
    <row r="74" spans="1:29" ht="15">
      <c r="A74" s="743">
        <v>2011</v>
      </c>
      <c r="B74" s="1129">
        <v>89203</v>
      </c>
      <c r="C74" s="1123">
        <v>3943</v>
      </c>
      <c r="D74" s="1123">
        <v>795</v>
      </c>
      <c r="E74" s="1123">
        <v>13619</v>
      </c>
      <c r="F74" s="1123">
        <v>43759</v>
      </c>
      <c r="G74" s="1123">
        <v>25414</v>
      </c>
      <c r="H74" s="1123">
        <v>10747</v>
      </c>
      <c r="I74" s="1123">
        <v>789</v>
      </c>
      <c r="J74" s="1123">
        <v>7101</v>
      </c>
      <c r="K74" s="1123">
        <v>6519</v>
      </c>
      <c r="L74" s="1123">
        <v>1673</v>
      </c>
      <c r="M74" s="796"/>
      <c r="N74" s="799">
        <v>2011</v>
      </c>
      <c r="O74" s="800">
        <v>89203</v>
      </c>
      <c r="P74" s="1123">
        <v>85271.037819999998</v>
      </c>
      <c r="Q74" s="1123">
        <v>3931.96218</v>
      </c>
      <c r="R74" s="1123">
        <v>2641.2433374274779</v>
      </c>
      <c r="S74" s="763">
        <v>91844.243337427484</v>
      </c>
      <c r="T74" s="1123">
        <v>85400.505684999982</v>
      </c>
      <c r="U74" s="1123">
        <v>35450.149159999994</v>
      </c>
      <c r="V74" s="1123">
        <v>2376.2539999999999</v>
      </c>
      <c r="W74" s="1123">
        <v>47574.253539999998</v>
      </c>
      <c r="X74" s="1190"/>
      <c r="Y74" s="920"/>
      <c r="Z74" s="920"/>
      <c r="AA74" s="492"/>
      <c r="AB74" s="920"/>
      <c r="AC74" s="492"/>
    </row>
    <row r="75" spans="1:29" ht="15">
      <c r="A75" s="743">
        <v>2012</v>
      </c>
      <c r="B75" s="1129">
        <v>93720</v>
      </c>
      <c r="C75" s="1123">
        <v>4615</v>
      </c>
      <c r="D75" s="1123">
        <v>1400</v>
      </c>
      <c r="E75" s="1123">
        <v>12390</v>
      </c>
      <c r="F75" s="1123">
        <v>43664</v>
      </c>
      <c r="G75" s="1123">
        <v>30370</v>
      </c>
      <c r="H75" s="1123">
        <v>13112</v>
      </c>
      <c r="I75" s="1123">
        <v>1123</v>
      </c>
      <c r="J75" s="1123">
        <v>8530</v>
      </c>
      <c r="K75" s="1123">
        <v>7334</v>
      </c>
      <c r="L75" s="1123">
        <v>1280</v>
      </c>
      <c r="M75" s="796"/>
      <c r="N75" s="799">
        <v>2012</v>
      </c>
      <c r="O75" s="800">
        <v>93720</v>
      </c>
      <c r="P75" s="1123">
        <v>89546.810100000002</v>
      </c>
      <c r="Q75" s="1123">
        <v>4173.1899000000003</v>
      </c>
      <c r="R75" s="1123">
        <v>-7557.1445419740676</v>
      </c>
      <c r="S75" s="796">
        <v>86162.855458025937</v>
      </c>
      <c r="T75" s="1123">
        <v>79365.176337172743</v>
      </c>
      <c r="U75" s="1123">
        <v>34203.545189999997</v>
      </c>
      <c r="V75" s="1123">
        <v>2398.4929999999999</v>
      </c>
      <c r="W75" s="1123">
        <v>42762.667365717811</v>
      </c>
      <c r="X75" s="1190"/>
      <c r="Y75" s="920"/>
      <c r="Z75" s="920"/>
      <c r="AA75" s="745"/>
      <c r="AB75" s="920"/>
      <c r="AC75" s="745"/>
    </row>
    <row r="76" spans="1:29" s="762" customFormat="1" ht="15">
      <c r="A76" s="743">
        <v>2013</v>
      </c>
      <c r="B76" s="1129">
        <v>90852</v>
      </c>
      <c r="C76" s="1123">
        <v>4754</v>
      </c>
      <c r="D76" s="1123">
        <v>1374</v>
      </c>
      <c r="E76" s="1123">
        <v>8988</v>
      </c>
      <c r="F76" s="1123">
        <v>42941</v>
      </c>
      <c r="G76" s="1123">
        <v>31634</v>
      </c>
      <c r="H76" s="1123">
        <v>13143</v>
      </c>
      <c r="I76" s="1123">
        <v>1348</v>
      </c>
      <c r="J76" s="1123">
        <v>9043</v>
      </c>
      <c r="K76" s="1123">
        <v>7781</v>
      </c>
      <c r="L76" s="1123">
        <v>1160</v>
      </c>
      <c r="M76" s="796"/>
      <c r="N76" s="799">
        <v>2013</v>
      </c>
      <c r="O76" s="800">
        <v>90852</v>
      </c>
      <c r="P76" s="1123">
        <v>86698.817800000004</v>
      </c>
      <c r="Q76" s="1123">
        <v>4153.1822000000002</v>
      </c>
      <c r="R76" s="1123">
        <v>-5585.3633263665433</v>
      </c>
      <c r="S76" s="796">
        <v>85266.63667363346</v>
      </c>
      <c r="T76" s="1123">
        <v>78511.38859206278</v>
      </c>
      <c r="U76" s="1123">
        <v>34253.22913</v>
      </c>
      <c r="V76" s="1123">
        <v>2416.3158888888893</v>
      </c>
      <c r="W76" s="1123">
        <v>41841.764284849756</v>
      </c>
      <c r="X76" s="1190"/>
      <c r="Y76" s="920"/>
      <c r="Z76" s="920"/>
      <c r="AA76" s="757"/>
      <c r="AB76" s="920"/>
      <c r="AC76" s="757"/>
    </row>
    <row r="77" spans="1:29" s="762" customFormat="1" ht="15">
      <c r="A77" s="743">
        <v>2014</v>
      </c>
      <c r="B77" s="1129">
        <v>88289</v>
      </c>
      <c r="C77" s="1123">
        <v>4177</v>
      </c>
      <c r="D77" s="1123">
        <v>628</v>
      </c>
      <c r="E77" s="1123">
        <v>7844</v>
      </c>
      <c r="F77" s="1123">
        <v>42418</v>
      </c>
      <c r="G77" s="1123">
        <v>31930</v>
      </c>
      <c r="H77" s="1123">
        <v>11260</v>
      </c>
      <c r="I77" s="1123">
        <v>1803</v>
      </c>
      <c r="J77" s="1123">
        <v>10382</v>
      </c>
      <c r="K77" s="1123">
        <v>8105</v>
      </c>
      <c r="L77" s="1123">
        <v>1291</v>
      </c>
      <c r="M77" s="795"/>
      <c r="N77" s="799">
        <v>2014</v>
      </c>
      <c r="O77" s="800">
        <v>88289</v>
      </c>
      <c r="P77" s="1123">
        <v>83929.277270000006</v>
      </c>
      <c r="Q77" s="1123">
        <v>4359.7227300000004</v>
      </c>
      <c r="R77" s="1123">
        <v>-5076.3602624909909</v>
      </c>
      <c r="S77" s="827">
        <v>83212.639737509016</v>
      </c>
      <c r="T77" s="1123">
        <v>76619.762521266981</v>
      </c>
      <c r="U77" s="1123">
        <v>34261.099832</v>
      </c>
      <c r="V77" s="1123">
        <v>2358.7198888888893</v>
      </c>
      <c r="W77" s="1123">
        <v>39999.722892399019</v>
      </c>
      <c r="X77" s="1190"/>
      <c r="Y77" s="920"/>
      <c r="Z77" s="920"/>
      <c r="AA77" s="757"/>
      <c r="AB77" s="920"/>
      <c r="AC77" s="757"/>
    </row>
    <row r="78" spans="1:29" s="795" customFormat="1" ht="15">
      <c r="A78" s="799">
        <v>2015</v>
      </c>
      <c r="B78" s="1129">
        <v>86242</v>
      </c>
      <c r="C78" s="1123">
        <v>4292</v>
      </c>
      <c r="D78" s="1123">
        <v>697</v>
      </c>
      <c r="E78" s="1123">
        <v>9211</v>
      </c>
      <c r="F78" s="1123">
        <v>36689</v>
      </c>
      <c r="G78" s="1123">
        <v>34110</v>
      </c>
      <c r="H78" s="1123">
        <v>11206</v>
      </c>
      <c r="I78" s="1123">
        <v>2784</v>
      </c>
      <c r="J78" s="1123">
        <v>11026</v>
      </c>
      <c r="K78" s="1123">
        <v>8704</v>
      </c>
      <c r="L78" s="1123">
        <v>1244</v>
      </c>
      <c r="N78" s="799">
        <v>2015</v>
      </c>
      <c r="O78" s="800">
        <v>86242</v>
      </c>
      <c r="P78" s="1329">
        <v>81471.573659999995</v>
      </c>
      <c r="Q78" s="1123">
        <v>4770.42634</v>
      </c>
      <c r="R78" s="1123">
        <v>-1663.5305809293354</v>
      </c>
      <c r="S78" s="827">
        <v>84578.469419070665</v>
      </c>
      <c r="T78" s="1123">
        <v>78353.156135164056</v>
      </c>
      <c r="U78" s="1123">
        <v>34791.746502999995</v>
      </c>
      <c r="V78" s="1123">
        <v>2250.231888888889</v>
      </c>
      <c r="W78" s="1123">
        <v>41310.946139202213</v>
      </c>
      <c r="X78" s="1190"/>
      <c r="Y78" s="920"/>
      <c r="Z78" s="920"/>
      <c r="AA78" s="757"/>
      <c r="AB78" s="920"/>
      <c r="AC78" s="757"/>
    </row>
    <row r="79" spans="1:29" s="825" customFormat="1" ht="15">
      <c r="A79" s="832">
        <v>2016</v>
      </c>
      <c r="B79" s="1129">
        <v>81527</v>
      </c>
      <c r="C79" s="1123">
        <v>4006</v>
      </c>
      <c r="D79" s="1123">
        <v>267</v>
      </c>
      <c r="E79" s="1123">
        <v>9326</v>
      </c>
      <c r="F79" s="1123">
        <v>31403</v>
      </c>
      <c r="G79" s="1123">
        <v>35297</v>
      </c>
      <c r="H79" s="1123">
        <v>12140</v>
      </c>
      <c r="I79" s="1123">
        <v>3235</v>
      </c>
      <c r="J79" s="1123">
        <v>10765</v>
      </c>
      <c r="K79" s="1123">
        <v>8726</v>
      </c>
      <c r="L79" s="1123">
        <v>1230</v>
      </c>
      <c r="M79" s="1068"/>
      <c r="N79" s="1099">
        <v>2016</v>
      </c>
      <c r="O79" s="1100">
        <v>81527</v>
      </c>
      <c r="P79" s="1329">
        <v>76698.082609999998</v>
      </c>
      <c r="Q79" s="1329">
        <v>4828.9173899999996</v>
      </c>
      <c r="R79" s="1123">
        <v>1994.2614564919968</v>
      </c>
      <c r="S79" s="1123">
        <v>83521.261456491993</v>
      </c>
      <c r="T79" s="1123">
        <v>77833.115411224193</v>
      </c>
      <c r="U79" s="1123">
        <v>35074.240691000006</v>
      </c>
      <c r="V79" s="1123">
        <v>2365.588666666667</v>
      </c>
      <c r="W79" s="1123">
        <v>40393.73708482222</v>
      </c>
      <c r="X79" s="1190"/>
      <c r="Y79" s="920"/>
      <c r="Z79" s="920"/>
      <c r="AA79" s="835"/>
      <c r="AB79" s="920"/>
      <c r="AC79" s="835"/>
    </row>
    <row r="80" spans="1:29" s="913" customFormat="1" ht="15">
      <c r="A80" s="917">
        <v>2017</v>
      </c>
      <c r="B80" s="1129">
        <v>84782</v>
      </c>
      <c r="C80" s="1123">
        <v>3819</v>
      </c>
      <c r="D80" s="1123">
        <v>229</v>
      </c>
      <c r="E80" s="1123">
        <v>10993</v>
      </c>
      <c r="F80" s="1123">
        <v>31143</v>
      </c>
      <c r="G80" s="1123">
        <v>37411</v>
      </c>
      <c r="H80" s="1123">
        <v>12160</v>
      </c>
      <c r="I80" s="1123">
        <v>4624</v>
      </c>
      <c r="J80" s="1123">
        <v>11247</v>
      </c>
      <c r="K80" s="1123">
        <v>8946</v>
      </c>
      <c r="L80" s="1123">
        <v>1186</v>
      </c>
      <c r="M80" s="1068"/>
      <c r="N80" s="1099">
        <v>2017</v>
      </c>
      <c r="O80" s="1129">
        <v>84782</v>
      </c>
      <c r="P80" s="1329">
        <v>79735.226738944548</v>
      </c>
      <c r="Q80" s="1123">
        <v>5046.4549900000002</v>
      </c>
      <c r="R80" s="1123">
        <v>-450.68802787087026</v>
      </c>
      <c r="S80" s="1123">
        <v>84331.31197212913</v>
      </c>
      <c r="T80" s="1329">
        <v>78414.423039343339</v>
      </c>
      <c r="U80" s="1123">
        <v>35232.738911</v>
      </c>
      <c r="V80" s="1123">
        <v>2280.1587777777781</v>
      </c>
      <c r="W80" s="1123">
        <v>40901.207079510132</v>
      </c>
      <c r="X80" s="1190"/>
      <c r="Y80" s="920"/>
      <c r="Z80" s="920"/>
      <c r="AA80" s="920"/>
      <c r="AB80" s="920"/>
      <c r="AC80" s="920"/>
    </row>
    <row r="81" spans="1:29" s="1068" customFormat="1" ht="15">
      <c r="A81" s="1099">
        <v>2018</v>
      </c>
      <c r="B81" s="1129">
        <v>73796</v>
      </c>
      <c r="C81" s="1123">
        <v>2788</v>
      </c>
      <c r="D81" s="1123">
        <v>204</v>
      </c>
      <c r="E81" s="1123">
        <v>10448</v>
      </c>
      <c r="F81" s="1123">
        <v>22489</v>
      </c>
      <c r="G81" s="1123">
        <v>36616</v>
      </c>
      <c r="H81" s="1123">
        <v>10640</v>
      </c>
      <c r="I81" s="1123">
        <v>4601</v>
      </c>
      <c r="J81" s="1123">
        <v>11755</v>
      </c>
      <c r="K81" s="1123">
        <v>9173</v>
      </c>
      <c r="L81" s="1123">
        <v>1250</v>
      </c>
      <c r="N81" s="1099">
        <v>2018</v>
      </c>
      <c r="O81" s="1129">
        <v>73796</v>
      </c>
      <c r="P81" s="1329">
        <v>68671.72672256027</v>
      </c>
      <c r="Q81" s="1123">
        <v>5124.45</v>
      </c>
      <c r="R81" s="1123">
        <v>12779.444769447678</v>
      </c>
      <c r="S81" s="1123">
        <v>86575.444769447684</v>
      </c>
      <c r="T81" s="1329">
        <v>80322.077227439746</v>
      </c>
      <c r="U81" s="1123">
        <v>35839.764429999996</v>
      </c>
      <c r="V81" s="1329">
        <v>2348.0376666666666</v>
      </c>
      <c r="W81" s="1329">
        <v>42134.451853333354</v>
      </c>
      <c r="X81" s="1190"/>
      <c r="Y81" s="920"/>
      <c r="Z81" s="920"/>
      <c r="AA81" s="920"/>
      <c r="AB81" s="920"/>
      <c r="AC81" s="920"/>
    </row>
    <row r="82" spans="1:29" s="1068" customFormat="1" ht="16.899999999999999" customHeight="1">
      <c r="A82" s="1099">
        <v>2019</v>
      </c>
      <c r="B82" s="1123">
        <v>74948.358103519495</v>
      </c>
      <c r="C82" s="1123">
        <v>2503.759</v>
      </c>
      <c r="D82" s="1123">
        <v>234.48830719132059</v>
      </c>
      <c r="E82" s="1123">
        <v>9827.9228787504599</v>
      </c>
      <c r="F82" s="1123">
        <v>22418.455000000002</v>
      </c>
      <c r="G82" s="1123">
        <v>38677.599040968744</v>
      </c>
      <c r="H82" s="1123">
        <v>11925.279308492001</v>
      </c>
      <c r="I82" s="1123">
        <v>4994.7335167634774</v>
      </c>
      <c r="J82" s="1123">
        <v>12063.688</v>
      </c>
      <c r="K82" s="1123">
        <v>9199.5734177132672</v>
      </c>
      <c r="L82" s="1123">
        <v>1286.134376608964</v>
      </c>
      <c r="N82" s="1099">
        <v>2019</v>
      </c>
      <c r="O82" s="1123">
        <v>74948.358103519495</v>
      </c>
      <c r="P82" s="1329">
        <v>70285.661603519504</v>
      </c>
      <c r="Q82" s="1329">
        <v>4662.6970000000001</v>
      </c>
      <c r="R82" s="1324">
        <v>9534.618259488956</v>
      </c>
      <c r="S82" s="1329">
        <v>84482.976363008449</v>
      </c>
      <c r="T82" s="1324">
        <v>77969.047368000014</v>
      </c>
      <c r="U82" s="1324">
        <v>34996.14645</v>
      </c>
      <c r="V82" s="1324">
        <v>2277.3510000000001</v>
      </c>
      <c r="W82" s="1324">
        <v>40695.549918000019</v>
      </c>
      <c r="X82" s="1190"/>
      <c r="Y82" s="920"/>
      <c r="Z82" s="920"/>
      <c r="AA82" s="920"/>
      <c r="AB82" s="920"/>
      <c r="AC82" s="920"/>
    </row>
    <row r="83" spans="1:29" s="1209" customFormat="1" ht="16.899999999999999" customHeight="1">
      <c r="A83" s="1099" t="s">
        <v>882</v>
      </c>
      <c r="B83" s="1210">
        <v>74947.933456506726</v>
      </c>
      <c r="C83" s="1210">
        <v>1828.2940000000001</v>
      </c>
      <c r="D83" s="1210">
        <v>193.47402323301631</v>
      </c>
      <c r="E83" s="1210">
        <v>12035.541785235724</v>
      </c>
      <c r="F83" s="1210">
        <v>20820.789000000001</v>
      </c>
      <c r="G83" s="1210">
        <v>38870.667018038002</v>
      </c>
      <c r="H83" s="1210">
        <v>11129.182110663998</v>
      </c>
      <c r="I83" s="1210">
        <v>4877.6275759894743</v>
      </c>
      <c r="J83" s="1210">
        <v>12967.688</v>
      </c>
      <c r="K83" s="1210">
        <v>9399.950385384529</v>
      </c>
      <c r="L83" s="1210">
        <v>1199.16813</v>
      </c>
      <c r="N83" s="1099" t="s">
        <v>883</v>
      </c>
      <c r="O83" s="1210">
        <v>74947.933456506726</v>
      </c>
      <c r="P83" s="1329">
        <v>70230.914456506725</v>
      </c>
      <c r="Q83" s="1329">
        <v>4717.0190000000002</v>
      </c>
      <c r="R83" s="1530" t="s">
        <v>824</v>
      </c>
      <c r="S83" s="1530" t="s">
        <v>824</v>
      </c>
      <c r="T83" s="1530" t="s">
        <v>824</v>
      </c>
      <c r="U83" s="1530" t="s">
        <v>824</v>
      </c>
      <c r="V83" s="1530" t="s">
        <v>824</v>
      </c>
      <c r="W83" s="1530" t="s">
        <v>824</v>
      </c>
      <c r="X83" s="1190"/>
      <c r="Y83" s="920"/>
      <c r="Z83" s="920"/>
      <c r="AA83" s="920"/>
      <c r="AB83" s="920"/>
      <c r="AC83" s="920"/>
    </row>
    <row r="84" spans="1:29" ht="6.6" customHeight="1">
      <c r="A84" s="99" t="s">
        <v>168</v>
      </c>
      <c r="B84" s="311"/>
      <c r="C84" s="311"/>
      <c r="D84" s="296"/>
      <c r="E84" s="296"/>
      <c r="F84" s="296"/>
      <c r="G84" s="296"/>
      <c r="H84" s="296"/>
      <c r="I84" s="296"/>
      <c r="J84" s="296"/>
      <c r="K84" s="652"/>
      <c r="L84" s="652"/>
      <c r="M84" s="796"/>
      <c r="N84" s="668" t="s">
        <v>168</v>
      </c>
      <c r="O84" s="605"/>
      <c r="P84" s="311"/>
      <c r="Q84" s="311"/>
      <c r="R84" s="490"/>
      <c r="S84" s="490"/>
      <c r="T84" s="490"/>
      <c r="U84" s="490"/>
      <c r="V84" s="490"/>
      <c r="W84" s="490"/>
      <c r="Y84" s="920"/>
      <c r="Z84" s="919"/>
      <c r="AA84" s="490"/>
      <c r="AB84" s="919"/>
      <c r="AC84" s="490"/>
    </row>
    <row r="85" spans="1:29" ht="12" customHeight="1">
      <c r="A85" s="106" t="s">
        <v>489</v>
      </c>
      <c r="B85" s="311"/>
      <c r="C85" s="311"/>
      <c r="D85" s="296"/>
      <c r="E85" s="296"/>
      <c r="F85" s="296"/>
      <c r="G85" s="296"/>
      <c r="H85" s="296"/>
      <c r="I85" s="296"/>
      <c r="J85" s="296"/>
      <c r="K85" s="652"/>
      <c r="L85" s="1345"/>
      <c r="M85" s="652"/>
      <c r="N85" s="983" t="s">
        <v>490</v>
      </c>
      <c r="O85" s="1293"/>
      <c r="P85" s="1290"/>
      <c r="Q85" s="1290"/>
      <c r="R85" s="1291"/>
      <c r="S85" s="1291"/>
      <c r="T85" s="1291"/>
      <c r="U85" s="1291"/>
      <c r="V85" s="1291"/>
      <c r="W85" s="1291"/>
      <c r="Y85" s="490"/>
      <c r="Z85" s="919"/>
      <c r="AA85" s="490"/>
      <c r="AB85" s="919"/>
      <c r="AC85" s="490"/>
    </row>
    <row r="86" spans="1:29" ht="36" customHeight="1">
      <c r="A86" s="1288" t="s">
        <v>643</v>
      </c>
      <c r="B86" s="296"/>
      <c r="C86" s="296"/>
      <c r="D86" s="296"/>
      <c r="E86" s="296"/>
      <c r="F86" s="296"/>
      <c r="G86" s="296"/>
      <c r="H86" s="296"/>
      <c r="I86" s="296"/>
      <c r="J86" s="296"/>
      <c r="K86" s="652"/>
      <c r="L86" s="652"/>
      <c r="M86" s="652"/>
      <c r="N86" s="1579" t="s">
        <v>849</v>
      </c>
      <c r="O86" s="1579"/>
      <c r="P86" s="1579"/>
      <c r="Q86" s="1579"/>
      <c r="R86" s="1579"/>
      <c r="S86" s="1579"/>
      <c r="T86" s="1579"/>
      <c r="U86" s="1579"/>
      <c r="V86" s="1579"/>
      <c r="W86" s="1579"/>
      <c r="Y86" s="490"/>
      <c r="Z86" s="919"/>
      <c r="AA86" s="490"/>
      <c r="AB86" s="919"/>
      <c r="AC86" s="490"/>
    </row>
    <row r="87" spans="1:29" ht="15.75" customHeight="1">
      <c r="N87" s="1289"/>
      <c r="O87" s="1292"/>
      <c r="P87" s="1291"/>
      <c r="Q87" s="1291"/>
      <c r="R87" s="1291"/>
      <c r="S87" s="1291"/>
      <c r="T87" s="1291"/>
      <c r="U87" s="1291"/>
      <c r="V87" s="1291"/>
      <c r="W87" s="1291"/>
    </row>
    <row r="88" spans="1:29" ht="15.75" customHeight="1">
      <c r="B88" s="1182"/>
      <c r="O88" s="83"/>
      <c r="T88" s="742"/>
      <c r="U88" s="742"/>
      <c r="V88" s="742"/>
      <c r="W88" s="742"/>
    </row>
    <row r="89" spans="1:29" ht="15.75" customHeight="1">
      <c r="A89" s="741"/>
      <c r="B89" s="1183"/>
      <c r="C89" s="741"/>
      <c r="D89" s="741"/>
      <c r="E89" s="741"/>
      <c r="F89" s="741"/>
      <c r="G89" s="741"/>
      <c r="H89" s="741"/>
      <c r="I89" s="741"/>
      <c r="J89" s="741"/>
      <c r="K89" s="741"/>
      <c r="L89" s="741"/>
      <c r="M89" s="741"/>
      <c r="N89" s="1123"/>
      <c r="O89" s="741"/>
      <c r="P89" s="741"/>
      <c r="Q89" s="741"/>
      <c r="R89" s="741"/>
      <c r="S89" s="741"/>
      <c r="T89" s="741"/>
      <c r="U89" s="741"/>
      <c r="V89" s="741"/>
      <c r="W89" s="741"/>
    </row>
    <row r="90" spans="1:29" ht="15.75" customHeight="1">
      <c r="A90" s="741"/>
      <c r="B90" s="1123"/>
      <c r="C90" s="1123"/>
      <c r="D90" s="1123"/>
      <c r="E90" s="1123"/>
      <c r="F90" s="1123"/>
      <c r="G90" s="1123"/>
      <c r="H90" s="1123"/>
      <c r="I90" s="1123"/>
      <c r="J90" s="1123"/>
      <c r="K90" s="1123"/>
      <c r="L90" s="1123"/>
      <c r="M90" s="1123"/>
      <c r="N90" s="1092"/>
      <c r="O90" s="1123"/>
      <c r="P90" s="1123"/>
      <c r="Q90" s="1123"/>
      <c r="R90" s="1123"/>
      <c r="S90" s="1123"/>
      <c r="T90" s="1123"/>
      <c r="U90" s="1123"/>
      <c r="V90" s="1123"/>
      <c r="W90" s="1123"/>
    </row>
    <row r="91" spans="1:29" ht="15.75" customHeight="1">
      <c r="A91" s="741"/>
      <c r="B91" s="1123"/>
      <c r="C91" s="1123"/>
      <c r="D91" s="1123"/>
      <c r="E91" s="1123"/>
      <c r="F91" s="1123"/>
      <c r="G91" s="1123"/>
      <c r="H91" s="1123"/>
      <c r="I91" s="1123"/>
      <c r="J91" s="1123"/>
      <c r="K91" s="1123"/>
      <c r="L91" s="1123"/>
      <c r="M91" s="1123"/>
      <c r="N91" s="1092"/>
      <c r="O91" s="1123"/>
      <c r="P91" s="1123"/>
      <c r="Q91" s="1123"/>
      <c r="R91" s="1123"/>
      <c r="S91" s="1123"/>
      <c r="T91" s="1123"/>
      <c r="U91" s="1123"/>
      <c r="V91" s="1123"/>
      <c r="W91" s="1123"/>
    </row>
    <row r="92" spans="1:29" ht="15.75" customHeight="1">
      <c r="A92" s="741"/>
      <c r="B92" s="1123"/>
      <c r="C92" s="1123"/>
      <c r="D92" s="1123"/>
      <c r="E92" s="1123"/>
      <c r="F92" s="1123"/>
      <c r="G92" s="1123"/>
      <c r="H92" s="1123"/>
      <c r="I92" s="1123"/>
      <c r="J92" s="1123"/>
      <c r="K92" s="1123"/>
      <c r="L92" s="1123"/>
      <c r="M92" s="1123"/>
      <c r="N92" s="1092"/>
      <c r="P92" s="1123"/>
      <c r="Q92" s="1123"/>
      <c r="R92" s="1123"/>
      <c r="S92" s="1123"/>
      <c r="T92" s="1123"/>
      <c r="U92" s="1123"/>
      <c r="V92" s="1123"/>
      <c r="W92" s="1123"/>
    </row>
    <row r="93" spans="1:29" ht="15.75" customHeight="1">
      <c r="A93" s="741"/>
      <c r="B93" s="1123"/>
      <c r="C93" s="1123"/>
      <c r="D93" s="1123"/>
      <c r="E93" s="1123"/>
      <c r="F93" s="1123"/>
      <c r="G93" s="1123"/>
      <c r="H93" s="1123"/>
      <c r="I93" s="1123"/>
      <c r="J93" s="1123"/>
      <c r="K93" s="1123"/>
      <c r="L93" s="1123"/>
      <c r="M93" s="1123"/>
      <c r="N93" s="1092"/>
      <c r="O93" s="1123"/>
      <c r="P93" s="1123"/>
      <c r="Q93" s="1123"/>
      <c r="R93" s="1123"/>
      <c r="S93" s="1123"/>
      <c r="T93" s="1123"/>
      <c r="U93" s="1123"/>
      <c r="V93" s="1123"/>
      <c r="W93" s="1123"/>
    </row>
    <row r="94" spans="1:29" ht="15.75" customHeight="1">
      <c r="A94" s="741"/>
      <c r="B94" s="1123"/>
      <c r="C94" s="1123"/>
      <c r="D94" s="1123"/>
      <c r="E94" s="1123"/>
      <c r="F94" s="1123"/>
      <c r="G94" s="1123"/>
      <c r="H94" s="1123"/>
      <c r="I94" s="1123"/>
      <c r="J94" s="1123"/>
      <c r="K94" s="1123"/>
      <c r="L94" s="1123"/>
      <c r="M94" s="1123"/>
      <c r="N94" s="1092"/>
      <c r="O94" s="1123"/>
      <c r="P94" s="1123"/>
      <c r="Q94" s="1123"/>
      <c r="R94" s="1123"/>
      <c r="S94" s="1123"/>
      <c r="T94" s="1123"/>
      <c r="U94" s="1123"/>
      <c r="V94" s="1123"/>
      <c r="W94" s="1123"/>
    </row>
    <row r="95" spans="1:29" ht="15.75" customHeight="1">
      <c r="A95" s="741"/>
      <c r="B95" s="1123"/>
      <c r="C95" s="1123"/>
      <c r="D95" s="1123"/>
      <c r="E95" s="1123"/>
      <c r="F95" s="1123"/>
      <c r="G95" s="1123"/>
      <c r="H95" s="1123"/>
      <c r="I95" s="1123"/>
      <c r="J95" s="1123"/>
      <c r="K95" s="1123"/>
      <c r="L95" s="1123"/>
      <c r="M95" s="1123"/>
      <c r="N95" s="1092"/>
      <c r="O95" s="1123"/>
      <c r="P95" s="1123"/>
      <c r="Q95" s="1123"/>
      <c r="R95" s="1123"/>
      <c r="S95" s="1123"/>
      <c r="T95" s="1123"/>
      <c r="U95" s="1123"/>
      <c r="V95" s="1123"/>
      <c r="W95" s="1123"/>
    </row>
    <row r="96" spans="1:29" ht="15.75" customHeight="1">
      <c r="A96" s="741"/>
      <c r="B96" s="1123"/>
      <c r="C96" s="1123"/>
      <c r="D96" s="1123"/>
      <c r="E96" s="1123"/>
      <c r="F96" s="1123"/>
      <c r="G96" s="1123"/>
      <c r="H96" s="1123"/>
      <c r="I96" s="1123"/>
      <c r="J96" s="1123"/>
      <c r="K96" s="1123"/>
      <c r="L96" s="1123"/>
      <c r="M96" s="1123"/>
      <c r="N96" s="1092"/>
      <c r="O96" s="1123"/>
      <c r="P96" s="1123"/>
      <c r="Q96" s="1123"/>
      <c r="R96" s="1123"/>
      <c r="S96" s="1123"/>
      <c r="T96" s="1123"/>
      <c r="U96" s="1123"/>
      <c r="V96" s="1123"/>
      <c r="W96" s="1123"/>
    </row>
    <row r="97" spans="1:23" ht="15.75" customHeight="1">
      <c r="A97" s="741"/>
      <c r="B97" s="1123"/>
      <c r="C97" s="1123"/>
      <c r="D97" s="1123"/>
      <c r="E97" s="1123"/>
      <c r="F97" s="1123"/>
      <c r="G97" s="1123"/>
      <c r="H97" s="1123"/>
      <c r="I97" s="1123"/>
      <c r="J97" s="1123"/>
      <c r="K97" s="1123"/>
      <c r="L97" s="1123"/>
      <c r="M97" s="1123"/>
      <c r="N97" s="1092"/>
      <c r="O97" s="1123"/>
      <c r="P97" s="1123"/>
      <c r="Q97" s="1123"/>
      <c r="R97" s="1123"/>
      <c r="S97" s="1123"/>
      <c r="T97" s="1123"/>
      <c r="U97" s="1123"/>
      <c r="V97" s="1123"/>
      <c r="W97" s="1123"/>
    </row>
    <row r="98" spans="1:23" ht="15.75" customHeight="1">
      <c r="A98" s="741"/>
      <c r="B98" s="1123"/>
      <c r="C98" s="1123"/>
      <c r="D98" s="1123"/>
      <c r="E98" s="1123"/>
      <c r="F98" s="1123"/>
      <c r="G98" s="1123"/>
      <c r="H98" s="1123"/>
      <c r="I98" s="1123"/>
      <c r="J98" s="1123"/>
      <c r="K98" s="1123"/>
      <c r="L98" s="1123"/>
      <c r="M98" s="1123"/>
      <c r="N98" s="1092"/>
      <c r="O98" s="1123"/>
      <c r="P98" s="1123"/>
      <c r="Q98" s="1123"/>
      <c r="R98" s="1123"/>
      <c r="S98" s="1123"/>
      <c r="T98" s="1123"/>
      <c r="U98" s="1123"/>
      <c r="V98" s="1123"/>
      <c r="W98" s="1123"/>
    </row>
    <row r="99" spans="1:23" ht="15.75" customHeight="1">
      <c r="A99" s="741"/>
      <c r="B99" s="1123"/>
      <c r="C99" s="1123"/>
      <c r="D99" s="1123"/>
      <c r="E99" s="1123"/>
      <c r="F99" s="1123"/>
      <c r="G99" s="1123"/>
      <c r="H99" s="1123"/>
      <c r="I99" s="1123"/>
      <c r="J99" s="1123"/>
      <c r="K99" s="1123"/>
      <c r="L99" s="1123"/>
      <c r="M99" s="1123"/>
      <c r="N99" s="1092"/>
      <c r="O99" s="1123"/>
      <c r="P99" s="1123"/>
      <c r="Q99" s="1123"/>
      <c r="R99" s="1123"/>
      <c r="S99" s="1123"/>
      <c r="T99" s="1123"/>
      <c r="U99" s="1123"/>
      <c r="V99" s="1123"/>
      <c r="W99" s="1123"/>
    </row>
    <row r="100" spans="1:23" ht="15.75" customHeight="1">
      <c r="A100" s="741"/>
      <c r="B100" s="1123"/>
      <c r="C100" s="1123"/>
      <c r="D100" s="1123"/>
      <c r="E100" s="1123"/>
      <c r="F100" s="1123"/>
      <c r="G100" s="1123"/>
      <c r="H100" s="1123"/>
      <c r="I100" s="1123"/>
      <c r="J100" s="1123"/>
      <c r="K100" s="1123"/>
      <c r="L100" s="1123"/>
      <c r="M100" s="1123"/>
      <c r="N100" s="1092"/>
      <c r="O100" s="1123"/>
      <c r="P100" s="1123"/>
      <c r="Q100" s="1123"/>
      <c r="R100" s="1123"/>
      <c r="S100" s="1123"/>
      <c r="T100" s="1123"/>
      <c r="U100" s="1123"/>
      <c r="V100" s="1123"/>
      <c r="W100" s="1123"/>
    </row>
    <row r="101" spans="1:23" ht="15.75" customHeight="1">
      <c r="A101" s="741"/>
      <c r="B101" s="1123"/>
      <c r="C101" s="1123"/>
      <c r="D101" s="1123"/>
      <c r="E101" s="1123"/>
      <c r="F101" s="1123"/>
      <c r="G101" s="1123"/>
      <c r="H101" s="1123"/>
      <c r="I101" s="1123"/>
      <c r="J101" s="1123"/>
      <c r="K101" s="1123"/>
      <c r="L101" s="1123"/>
      <c r="M101" s="1123"/>
      <c r="N101" s="1092"/>
      <c r="O101" s="1123"/>
      <c r="P101" s="1123"/>
      <c r="Q101" s="1123"/>
      <c r="R101" s="1123"/>
      <c r="S101" s="1123"/>
      <c r="T101" s="1123"/>
      <c r="U101" s="1123"/>
      <c r="V101" s="1123"/>
      <c r="W101" s="1123"/>
    </row>
    <row r="102" spans="1:23" ht="15.75" customHeight="1">
      <c r="A102" s="741"/>
      <c r="B102" s="741"/>
      <c r="C102" s="741"/>
      <c r="D102" s="741"/>
      <c r="E102" s="741"/>
      <c r="F102" s="741"/>
      <c r="G102" s="741"/>
      <c r="H102" s="741"/>
      <c r="I102" s="741"/>
      <c r="J102" s="741"/>
      <c r="K102" s="741"/>
      <c r="L102" s="741"/>
      <c r="M102" s="741"/>
      <c r="N102" s="741"/>
      <c r="O102" s="741"/>
      <c r="P102" s="742"/>
      <c r="Q102" s="742"/>
      <c r="R102" s="741"/>
      <c r="S102" s="741"/>
      <c r="T102" s="741"/>
      <c r="U102" s="741"/>
      <c r="V102" s="741"/>
      <c r="W102" s="741"/>
    </row>
    <row r="103" spans="1:23" ht="15.75" customHeight="1">
      <c r="A103" s="741"/>
      <c r="B103" s="741"/>
      <c r="C103" s="741"/>
      <c r="D103" s="741"/>
      <c r="E103" s="741"/>
      <c r="F103" s="741"/>
      <c r="G103" s="741"/>
      <c r="H103" s="741"/>
      <c r="I103" s="741"/>
      <c r="J103" s="741"/>
      <c r="K103" s="741"/>
      <c r="L103" s="741"/>
      <c r="M103" s="741"/>
      <c r="N103" s="741"/>
      <c r="O103" s="741"/>
      <c r="P103" s="741"/>
      <c r="Q103" s="741"/>
      <c r="R103" s="741"/>
      <c r="S103" s="741"/>
      <c r="T103" s="741"/>
      <c r="U103" s="741"/>
      <c r="V103" s="741"/>
      <c r="W103" s="741"/>
    </row>
    <row r="104" spans="1:23" ht="15.75" customHeight="1">
      <c r="A104" s="741"/>
      <c r="B104" s="741"/>
      <c r="C104" s="741"/>
      <c r="D104" s="741"/>
      <c r="E104" s="741"/>
      <c r="F104" s="741"/>
      <c r="G104" s="741"/>
      <c r="H104" s="741"/>
      <c r="I104" s="741"/>
      <c r="J104" s="741"/>
      <c r="K104" s="741"/>
      <c r="L104" s="741"/>
      <c r="M104" s="741"/>
      <c r="N104" s="741"/>
      <c r="O104" s="741"/>
      <c r="P104" s="741"/>
      <c r="Q104" s="741"/>
      <c r="R104" s="741"/>
      <c r="S104" s="741"/>
      <c r="T104" s="741"/>
      <c r="U104" s="741"/>
      <c r="V104" s="741"/>
      <c r="W104" s="741"/>
    </row>
    <row r="105" spans="1:23" ht="15.75" customHeight="1">
      <c r="A105" s="741"/>
      <c r="B105" s="741"/>
      <c r="C105" s="741"/>
      <c r="D105" s="741"/>
      <c r="E105" s="741"/>
      <c r="F105" s="741"/>
      <c r="G105" s="741"/>
      <c r="H105" s="741"/>
      <c r="I105" s="741"/>
      <c r="J105" s="741"/>
      <c r="K105" s="741"/>
      <c r="L105" s="741"/>
      <c r="M105" s="741"/>
      <c r="N105" s="741"/>
      <c r="O105" s="741"/>
      <c r="P105" s="741"/>
      <c r="Q105" s="741"/>
      <c r="R105" s="741"/>
      <c r="S105" s="741"/>
      <c r="T105" s="741"/>
      <c r="U105" s="741"/>
      <c r="V105" s="741"/>
      <c r="W105" s="741"/>
    </row>
    <row r="106" spans="1:23" ht="15.75" customHeight="1">
      <c r="A106" s="741"/>
      <c r="B106" s="741"/>
      <c r="C106" s="741"/>
      <c r="D106" s="741"/>
      <c r="E106" s="741"/>
      <c r="F106" s="741"/>
      <c r="G106" s="741"/>
      <c r="H106" s="741"/>
      <c r="I106" s="741"/>
      <c r="J106" s="741"/>
      <c r="K106" s="741"/>
      <c r="L106" s="741"/>
      <c r="M106" s="741"/>
      <c r="N106" s="741"/>
      <c r="O106" s="741"/>
      <c r="P106" s="741"/>
      <c r="Q106" s="741"/>
      <c r="R106" s="741"/>
      <c r="S106" s="741"/>
      <c r="T106" s="741"/>
      <c r="U106" s="741"/>
      <c r="V106" s="741"/>
      <c r="W106" s="741"/>
    </row>
    <row r="107" spans="1:23" ht="15.75" customHeight="1">
      <c r="A107" s="741"/>
      <c r="B107" s="741"/>
      <c r="C107" s="741"/>
      <c r="D107" s="741"/>
      <c r="E107" s="741"/>
      <c r="F107" s="741"/>
      <c r="G107" s="741"/>
      <c r="H107" s="741"/>
      <c r="I107" s="741"/>
      <c r="J107" s="741"/>
      <c r="K107" s="741"/>
      <c r="L107" s="741"/>
      <c r="M107" s="741"/>
      <c r="N107" s="741"/>
      <c r="O107" s="741"/>
      <c r="P107" s="741"/>
      <c r="Q107" s="741"/>
      <c r="R107" s="741"/>
      <c r="S107" s="741"/>
      <c r="T107" s="741"/>
      <c r="U107" s="741"/>
      <c r="V107" s="741"/>
      <c r="W107" s="741"/>
    </row>
    <row r="108" spans="1:23" ht="15.75" customHeight="1">
      <c r="A108" s="741"/>
      <c r="B108" s="741"/>
      <c r="C108" s="741"/>
      <c r="D108" s="741"/>
      <c r="E108" s="741"/>
      <c r="F108" s="741"/>
      <c r="G108" s="741"/>
      <c r="H108" s="741"/>
      <c r="I108" s="741"/>
      <c r="J108" s="741"/>
      <c r="K108" s="741"/>
      <c r="L108" s="741"/>
      <c r="M108" s="741"/>
      <c r="N108" s="741"/>
      <c r="O108" s="741"/>
      <c r="P108" s="741"/>
      <c r="Q108" s="741"/>
      <c r="R108" s="741"/>
      <c r="S108" s="741"/>
      <c r="T108" s="741"/>
      <c r="U108" s="741"/>
      <c r="V108" s="741"/>
      <c r="W108" s="741"/>
    </row>
    <row r="109" spans="1:23" ht="15.75" customHeight="1">
      <c r="A109" s="741"/>
      <c r="B109" s="741"/>
      <c r="C109" s="741"/>
      <c r="D109" s="741"/>
      <c r="E109" s="741"/>
      <c r="F109" s="741"/>
      <c r="G109" s="741"/>
      <c r="H109" s="741"/>
      <c r="I109" s="741"/>
      <c r="J109" s="741"/>
      <c r="K109" s="741"/>
      <c r="L109" s="741"/>
      <c r="M109" s="741"/>
      <c r="N109" s="741"/>
      <c r="O109" s="741"/>
      <c r="P109" s="741"/>
      <c r="Q109" s="741"/>
      <c r="R109" s="741"/>
      <c r="S109" s="741"/>
      <c r="T109" s="741"/>
      <c r="U109" s="741"/>
      <c r="V109" s="741"/>
      <c r="W109" s="741"/>
    </row>
    <row r="110" spans="1:23" ht="15.75" customHeight="1">
      <c r="A110" s="741"/>
      <c r="B110" s="741"/>
      <c r="C110" s="741"/>
      <c r="D110" s="741"/>
      <c r="E110" s="741"/>
      <c r="F110" s="741"/>
      <c r="G110" s="741"/>
      <c r="H110" s="741"/>
      <c r="I110" s="741"/>
      <c r="J110" s="741"/>
      <c r="K110" s="741"/>
      <c r="L110" s="741"/>
      <c r="M110" s="741"/>
      <c r="N110" s="741"/>
      <c r="O110" s="741"/>
      <c r="P110" s="741"/>
      <c r="Q110" s="741"/>
      <c r="R110" s="741"/>
      <c r="S110" s="741"/>
      <c r="T110" s="741"/>
      <c r="U110" s="741"/>
      <c r="V110" s="741"/>
      <c r="W110" s="741"/>
    </row>
    <row r="111" spans="1:23" ht="15.75" customHeight="1">
      <c r="A111" s="741"/>
      <c r="B111" s="741"/>
      <c r="C111" s="741"/>
      <c r="D111" s="741"/>
      <c r="E111" s="741"/>
      <c r="F111" s="741"/>
      <c r="G111" s="741"/>
      <c r="H111" s="741"/>
      <c r="I111" s="741"/>
      <c r="J111" s="741"/>
      <c r="K111" s="741"/>
      <c r="L111" s="741"/>
      <c r="M111" s="741"/>
      <c r="N111" s="741"/>
      <c r="O111" s="741"/>
      <c r="P111" s="741"/>
      <c r="Q111" s="741"/>
      <c r="R111" s="741"/>
      <c r="S111" s="741"/>
      <c r="T111" s="741"/>
      <c r="U111" s="741"/>
      <c r="V111" s="741"/>
      <c r="W111" s="741"/>
    </row>
    <row r="112" spans="1:23" ht="15.75" customHeight="1">
      <c r="A112" s="741"/>
      <c r="B112" s="741"/>
      <c r="C112" s="741"/>
      <c r="D112" s="741"/>
      <c r="E112" s="741"/>
      <c r="F112" s="741"/>
      <c r="G112" s="741"/>
      <c r="H112" s="741"/>
      <c r="I112" s="741"/>
      <c r="J112" s="741"/>
      <c r="K112" s="741"/>
      <c r="L112" s="741"/>
      <c r="M112" s="741"/>
      <c r="N112" s="741"/>
      <c r="O112" s="741"/>
      <c r="P112" s="741"/>
      <c r="Q112" s="741"/>
      <c r="R112" s="741"/>
      <c r="S112" s="741"/>
      <c r="T112" s="741"/>
      <c r="U112" s="741"/>
      <c r="V112" s="741"/>
      <c r="W112" s="741"/>
    </row>
    <row r="113" spans="1:23" ht="15.75" customHeight="1">
      <c r="A113" s="741"/>
      <c r="B113" s="741"/>
      <c r="C113" s="741"/>
      <c r="D113" s="741"/>
      <c r="E113" s="741"/>
      <c r="F113" s="741"/>
      <c r="G113" s="741"/>
      <c r="H113" s="741"/>
      <c r="I113" s="741"/>
      <c r="J113" s="741"/>
      <c r="K113" s="741"/>
      <c r="L113" s="741"/>
      <c r="M113" s="741"/>
      <c r="N113" s="741"/>
      <c r="O113" s="741"/>
      <c r="P113" s="741"/>
      <c r="Q113" s="741"/>
      <c r="R113" s="741"/>
      <c r="S113" s="741"/>
      <c r="T113" s="741"/>
      <c r="U113" s="741"/>
      <c r="V113" s="741"/>
      <c r="W113" s="741"/>
    </row>
    <row r="114" spans="1:23" ht="15.75" customHeight="1">
      <c r="A114" s="741"/>
      <c r="B114" s="741"/>
      <c r="C114" s="741"/>
      <c r="D114" s="741"/>
      <c r="E114" s="741"/>
      <c r="F114" s="741"/>
      <c r="G114" s="741"/>
      <c r="H114" s="741"/>
      <c r="I114" s="741"/>
      <c r="J114" s="741"/>
      <c r="K114" s="741"/>
      <c r="L114" s="741"/>
      <c r="M114" s="741"/>
      <c r="N114" s="741"/>
      <c r="O114" s="741"/>
      <c r="P114" s="741"/>
      <c r="Q114" s="741"/>
      <c r="R114" s="741"/>
      <c r="S114" s="741"/>
      <c r="T114" s="741"/>
      <c r="U114" s="741"/>
      <c r="V114" s="741"/>
      <c r="W114" s="741"/>
    </row>
  </sheetData>
  <mergeCells count="42">
    <mergeCell ref="W60:W61"/>
    <mergeCell ref="L60:L61"/>
    <mergeCell ref="P60:P61"/>
    <mergeCell ref="Q60:Q61"/>
    <mergeCell ref="U60:U61"/>
    <mergeCell ref="V60:V61"/>
    <mergeCell ref="R59:R61"/>
    <mergeCell ref="S59:S61"/>
    <mergeCell ref="C60:C61"/>
    <mergeCell ref="D60:D61"/>
    <mergeCell ref="E60:E61"/>
    <mergeCell ref="F60:F61"/>
    <mergeCell ref="G60:G61"/>
    <mergeCell ref="S30:S32"/>
    <mergeCell ref="C31:C32"/>
    <mergeCell ref="D31:D32"/>
    <mergeCell ref="E31:E32"/>
    <mergeCell ref="F31:F32"/>
    <mergeCell ref="G31:G32"/>
    <mergeCell ref="E4:E5"/>
    <mergeCell ref="D4:D5"/>
    <mergeCell ref="C4:C5"/>
    <mergeCell ref="L31:L32"/>
    <mergeCell ref="P31:P32"/>
    <mergeCell ref="L4:L5"/>
    <mergeCell ref="P4:P5"/>
    <mergeCell ref="N56:W56"/>
    <mergeCell ref="N27:W27"/>
    <mergeCell ref="N86:W86"/>
    <mergeCell ref="G4:G5"/>
    <mergeCell ref="F4:F5"/>
    <mergeCell ref="Q31:Q32"/>
    <mergeCell ref="W4:W5"/>
    <mergeCell ref="R3:R5"/>
    <mergeCell ref="S3:S5"/>
    <mergeCell ref="U4:U5"/>
    <mergeCell ref="V4:V5"/>
    <mergeCell ref="Q4:Q5"/>
    <mergeCell ref="U31:U32"/>
    <mergeCell ref="V31:V32"/>
    <mergeCell ref="W31:W32"/>
    <mergeCell ref="R30:R32"/>
  </mergeCells>
  <conditionalFormatting sqref="N77:O78 M67:Q71 A67:L83 A63:Q66 M72:O76 Q72:Q78 A92:N92 S78 S63:S76 R63:R78 T63:W78 A56:N56 A27:N27 A86:N86 A93:GS1009 P92:GS92 A84:W85 X1:GS86 A1:W26 A57:W62 A28:W55 A87:GS91 N79:W83">
    <cfRule type="cellIs" dxfId="297" priority="7" stopIfTrue="1" operator="equal">
      <formula>0</formula>
    </cfRule>
  </conditionalFormatting>
  <conditionalFormatting sqref="P72:Q83">
    <cfRule type="cellIs" dxfId="296" priority="5" stopIfTrue="1" operator="equal">
      <formula>0</formula>
    </cfRule>
  </conditionalFormatting>
  <conditionalFormatting sqref="T63:W83">
    <cfRule type="cellIs" dxfId="295" priority="6" stopIfTrue="1" operator="equal">
      <formula>0</formula>
    </cfRule>
  </conditionalFormatting>
  <conditionalFormatting sqref="S77">
    <cfRule type="cellIs" dxfId="294" priority="4" stopIfTrue="1" operator="equal">
      <formula>0</formula>
    </cfRule>
  </conditionalFormatting>
  <conditionalFormatting sqref="P72:P79">
    <cfRule type="cellIs" dxfId="293" priority="2" stopIfTrue="1" operator="equal">
      <formula>0</formula>
    </cfRule>
  </conditionalFormatting>
  <conditionalFormatting sqref="U44:W53">
    <cfRule type="cellIs" dxfId="292" priority="1"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01.09.2022&amp;C&amp;"Arial,Standard"&amp;10Bayerisches Landesamt für Statistik - Energiebilanz 2019&amp;R&amp;"Arial,Standard"&amp;10&amp;P von &amp;N</oddFooter>
  </headerFooter>
  <rowBreaks count="2" manualBreakCount="2">
    <brk id="27" max="20" man="1"/>
    <brk id="56" max="20" man="1"/>
  </rowBreaks>
  <colBreaks count="1" manualBreakCount="1">
    <brk id="13" max="73"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tabColor theme="5" tint="0.39997558519241921"/>
  </sheetPr>
  <dimension ref="A1:U92"/>
  <sheetViews>
    <sheetView view="pageBreakPreview" zoomScaleNormal="80" zoomScaleSheetLayoutView="100" workbookViewId="0"/>
  </sheetViews>
  <sheetFormatPr baseColWidth="10" defaultColWidth="11.42578125" defaultRowHeight="15.75" customHeight="1"/>
  <cols>
    <col min="1" max="1" width="7.140625" style="83" customWidth="1"/>
    <col min="2" max="2" width="8.5703125" style="83" customWidth="1"/>
    <col min="3" max="3" width="9" style="83" customWidth="1"/>
    <col min="4" max="14" width="8.5703125" style="83" customWidth="1"/>
    <col min="15" max="15" width="9.42578125" style="83" customWidth="1"/>
    <col min="16" max="16" width="11.42578125" style="83"/>
    <col min="17" max="17" width="38" style="83" customWidth="1"/>
    <col min="18" max="16384" width="11.42578125" style="83"/>
  </cols>
  <sheetData>
    <row r="1" spans="1:15" ht="15.75" customHeight="1">
      <c r="A1" s="450" t="s">
        <v>903</v>
      </c>
      <c r="B1" s="490"/>
      <c r="C1" s="490"/>
      <c r="D1" s="490"/>
      <c r="E1" s="490"/>
      <c r="F1" s="490"/>
      <c r="G1" s="490"/>
      <c r="H1" s="490"/>
      <c r="I1" s="490"/>
      <c r="J1" s="490"/>
      <c r="K1" s="490"/>
      <c r="L1" s="490"/>
      <c r="M1" s="490"/>
      <c r="N1" s="490"/>
      <c r="O1" s="490"/>
    </row>
    <row r="2" spans="1:15" ht="15.75" customHeight="1">
      <c r="A2" s="296"/>
      <c r="B2" s="296"/>
      <c r="C2" s="296"/>
      <c r="D2" s="296"/>
      <c r="E2" s="296"/>
      <c r="F2" s="296"/>
      <c r="G2" s="296"/>
      <c r="H2" s="296"/>
      <c r="I2" s="296"/>
      <c r="J2" s="296"/>
      <c r="K2" s="296"/>
      <c r="L2" s="296"/>
      <c r="M2" s="490"/>
      <c r="N2" s="490"/>
      <c r="O2" s="490"/>
    </row>
    <row r="3" spans="1:15" ht="15.75" customHeight="1">
      <c r="A3" s="353"/>
      <c r="B3" s="275"/>
      <c r="C3" s="280" t="s">
        <v>11</v>
      </c>
      <c r="D3" s="480"/>
      <c r="E3" s="480"/>
      <c r="F3" s="480"/>
      <c r="G3" s="480"/>
      <c r="H3" s="480"/>
      <c r="I3" s="480"/>
      <c r="J3" s="480"/>
      <c r="K3" s="480"/>
      <c r="L3" s="494"/>
      <c r="M3" s="567"/>
      <c r="N3" s="641"/>
      <c r="O3" s="333"/>
    </row>
    <row r="4" spans="1:15" ht="15.75" customHeight="1">
      <c r="A4" s="354"/>
      <c r="B4" s="493"/>
      <c r="C4" s="1633" t="s">
        <v>36</v>
      </c>
      <c r="D4" s="1633" t="s">
        <v>454</v>
      </c>
      <c r="E4" s="1633" t="s">
        <v>18</v>
      </c>
      <c r="F4" s="1633" t="s">
        <v>279</v>
      </c>
      <c r="G4" s="1633" t="s">
        <v>456</v>
      </c>
      <c r="H4" s="280" t="s">
        <v>58</v>
      </c>
      <c r="I4" s="480"/>
      <c r="J4" s="480"/>
      <c r="K4" s="494"/>
      <c r="L4" s="1634" t="s">
        <v>455</v>
      </c>
      <c r="M4" s="568"/>
      <c r="N4" s="642"/>
      <c r="O4" s="17"/>
    </row>
    <row r="5" spans="1:15" ht="31.5" customHeight="1">
      <c r="A5" s="354"/>
      <c r="B5" s="274"/>
      <c r="C5" s="1633"/>
      <c r="D5" s="1633"/>
      <c r="E5" s="1633"/>
      <c r="F5" s="1633"/>
      <c r="G5" s="1633"/>
      <c r="H5" s="562" t="s">
        <v>457</v>
      </c>
      <c r="I5" s="562" t="s">
        <v>337</v>
      </c>
      <c r="J5" s="562" t="s">
        <v>280</v>
      </c>
      <c r="K5" s="562" t="s">
        <v>281</v>
      </c>
      <c r="L5" s="1635"/>
      <c r="M5" s="569"/>
      <c r="N5" s="643"/>
      <c r="O5" s="17"/>
    </row>
    <row r="6" spans="1:15" ht="15.75" customHeight="1">
      <c r="A6" s="355"/>
      <c r="B6" s="328" t="s">
        <v>451</v>
      </c>
      <c r="C6" s="284"/>
      <c r="D6" s="284"/>
      <c r="E6" s="284"/>
      <c r="F6" s="284"/>
      <c r="G6" s="284"/>
      <c r="H6" s="284"/>
      <c r="I6" s="284"/>
      <c r="J6" s="284"/>
      <c r="K6" s="284"/>
      <c r="L6" s="284"/>
      <c r="M6" s="332"/>
      <c r="N6" s="332"/>
      <c r="O6" s="284"/>
    </row>
    <row r="7" spans="1:15" ht="15.75" customHeight="1">
      <c r="A7" s="411">
        <v>1960</v>
      </c>
      <c r="B7" s="90">
        <v>116.4</v>
      </c>
      <c r="C7" s="315" t="s">
        <v>32</v>
      </c>
      <c r="D7" s="315" t="s">
        <v>32</v>
      </c>
      <c r="E7" s="315" t="s">
        <v>32</v>
      </c>
      <c r="F7" s="90">
        <v>0</v>
      </c>
      <c r="G7" s="315" t="s">
        <v>32</v>
      </c>
      <c r="H7" s="90">
        <v>13</v>
      </c>
      <c r="I7" s="315" t="s">
        <v>32</v>
      </c>
      <c r="J7" s="315" t="s">
        <v>32</v>
      </c>
      <c r="K7" s="315" t="s">
        <v>32</v>
      </c>
      <c r="L7" s="315" t="s">
        <v>32</v>
      </c>
      <c r="M7" s="90">
        <v>4.2</v>
      </c>
      <c r="N7" s="90">
        <v>120.6</v>
      </c>
      <c r="O7" s="90">
        <v>104.3</v>
      </c>
    </row>
    <row r="8" spans="1:15" ht="15.75" customHeight="1">
      <c r="A8" s="317">
        <v>1965</v>
      </c>
      <c r="B8" s="90">
        <v>172.3</v>
      </c>
      <c r="C8" s="315" t="s">
        <v>32</v>
      </c>
      <c r="D8" s="315" t="s">
        <v>32</v>
      </c>
      <c r="E8" s="315" t="s">
        <v>32</v>
      </c>
      <c r="F8" s="90">
        <v>0.1</v>
      </c>
      <c r="G8" s="315" t="s">
        <v>32</v>
      </c>
      <c r="H8" s="90">
        <v>15.4</v>
      </c>
      <c r="I8" s="315" t="s">
        <v>32</v>
      </c>
      <c r="J8" s="315" t="s">
        <v>32</v>
      </c>
      <c r="K8" s="315" t="s">
        <v>32</v>
      </c>
      <c r="L8" s="315" t="s">
        <v>32</v>
      </c>
      <c r="M8" s="90">
        <v>4.2</v>
      </c>
      <c r="N8" s="90">
        <v>176.5</v>
      </c>
      <c r="O8" s="90">
        <v>153.30000000000001</v>
      </c>
    </row>
    <row r="9" spans="1:15" ht="15.75" customHeight="1">
      <c r="A9" s="317">
        <v>1966</v>
      </c>
      <c r="B9" s="90">
        <v>177.9</v>
      </c>
      <c r="C9" s="315" t="s">
        <v>32</v>
      </c>
      <c r="D9" s="315" t="s">
        <v>32</v>
      </c>
      <c r="E9" s="315" t="s">
        <v>32</v>
      </c>
      <c r="F9" s="90">
        <v>0.3</v>
      </c>
      <c r="G9" s="315" t="s">
        <v>32</v>
      </c>
      <c r="H9" s="90">
        <v>17</v>
      </c>
      <c r="I9" s="315" t="s">
        <v>32</v>
      </c>
      <c r="J9" s="315" t="s">
        <v>32</v>
      </c>
      <c r="K9" s="315" t="s">
        <v>32</v>
      </c>
      <c r="L9" s="315" t="s">
        <v>32</v>
      </c>
      <c r="M9" s="90">
        <v>7.5</v>
      </c>
      <c r="N9" s="90">
        <v>185.4</v>
      </c>
      <c r="O9" s="90">
        <v>162.5</v>
      </c>
    </row>
    <row r="10" spans="1:15" ht="15.75" customHeight="1">
      <c r="A10" s="317">
        <v>1967</v>
      </c>
      <c r="B10" s="90">
        <v>184.7</v>
      </c>
      <c r="C10" s="315" t="s">
        <v>32</v>
      </c>
      <c r="D10" s="315" t="s">
        <v>32</v>
      </c>
      <c r="E10" s="315" t="s">
        <v>32</v>
      </c>
      <c r="F10" s="90">
        <v>1.2</v>
      </c>
      <c r="G10" s="315" t="s">
        <v>32</v>
      </c>
      <c r="H10" s="90">
        <v>16.600000000000001</v>
      </c>
      <c r="I10" s="315" t="s">
        <v>32</v>
      </c>
      <c r="J10" s="315" t="s">
        <v>32</v>
      </c>
      <c r="K10" s="315" t="s">
        <v>32</v>
      </c>
      <c r="L10" s="315" t="s">
        <v>32</v>
      </c>
      <c r="M10" s="90">
        <v>7.2</v>
      </c>
      <c r="N10" s="90">
        <v>191.9</v>
      </c>
      <c r="O10" s="90">
        <v>167.6</v>
      </c>
    </row>
    <row r="11" spans="1:15" ht="15.75" customHeight="1">
      <c r="A11" s="317">
        <v>1968</v>
      </c>
      <c r="B11" s="90">
        <v>203.3</v>
      </c>
      <c r="C11" s="315" t="s">
        <v>32</v>
      </c>
      <c r="D11" s="315" t="s">
        <v>32</v>
      </c>
      <c r="E11" s="315" t="s">
        <v>32</v>
      </c>
      <c r="F11" s="90">
        <v>1.8</v>
      </c>
      <c r="G11" s="315" t="s">
        <v>32</v>
      </c>
      <c r="H11" s="90">
        <v>16.8</v>
      </c>
      <c r="I11" s="315" t="s">
        <v>32</v>
      </c>
      <c r="J11" s="315" t="s">
        <v>32</v>
      </c>
      <c r="K11" s="315" t="s">
        <v>32</v>
      </c>
      <c r="L11" s="315" t="s">
        <v>32</v>
      </c>
      <c r="M11" s="90">
        <v>7.1</v>
      </c>
      <c r="N11" s="90">
        <v>210.4</v>
      </c>
      <c r="O11" s="90">
        <v>184.2</v>
      </c>
    </row>
    <row r="12" spans="1:15" ht="15.75" customHeight="1">
      <c r="A12" s="317">
        <v>1969</v>
      </c>
      <c r="B12" s="90">
        <v>226</v>
      </c>
      <c r="C12" s="315" t="s">
        <v>32</v>
      </c>
      <c r="D12" s="315" t="s">
        <v>32</v>
      </c>
      <c r="E12" s="315" t="s">
        <v>32</v>
      </c>
      <c r="F12" s="90">
        <v>5.4</v>
      </c>
      <c r="G12" s="315" t="s">
        <v>32</v>
      </c>
      <c r="H12" s="90">
        <v>14.6</v>
      </c>
      <c r="I12" s="315" t="s">
        <v>32</v>
      </c>
      <c r="J12" s="315" t="s">
        <v>32</v>
      </c>
      <c r="K12" s="315" t="s">
        <v>32</v>
      </c>
      <c r="L12" s="315" t="s">
        <v>32</v>
      </c>
      <c r="M12" s="90">
        <v>6.1</v>
      </c>
      <c r="N12" s="90">
        <v>232.1</v>
      </c>
      <c r="O12" s="90">
        <v>204.1</v>
      </c>
    </row>
    <row r="13" spans="1:15" ht="15.75" customHeight="1">
      <c r="A13" s="317">
        <v>1970</v>
      </c>
      <c r="B13" s="90">
        <v>242.60499999999999</v>
      </c>
      <c r="C13" s="315" t="s">
        <v>32</v>
      </c>
      <c r="D13" s="315" t="s">
        <v>32</v>
      </c>
      <c r="E13" s="315" t="s">
        <v>32</v>
      </c>
      <c r="F13" s="90">
        <v>6.03</v>
      </c>
      <c r="G13" s="315" t="s">
        <v>32</v>
      </c>
      <c r="H13" s="90">
        <v>17.774999999999999</v>
      </c>
      <c r="I13" s="315" t="s">
        <v>32</v>
      </c>
      <c r="J13" s="315" t="s">
        <v>32</v>
      </c>
      <c r="K13" s="315" t="s">
        <v>32</v>
      </c>
      <c r="L13" s="315" t="s">
        <v>32</v>
      </c>
      <c r="M13" s="90">
        <v>7.75</v>
      </c>
      <c r="N13" s="90">
        <v>250.35499999999999</v>
      </c>
      <c r="O13" s="90">
        <v>218.57599999999999</v>
      </c>
    </row>
    <row r="14" spans="1:15" ht="15.75" customHeight="1">
      <c r="A14" s="317">
        <v>1971</v>
      </c>
      <c r="B14" s="90">
        <v>259.60000000000002</v>
      </c>
      <c r="C14" s="315" t="s">
        <v>32</v>
      </c>
      <c r="D14" s="315" t="s">
        <v>32</v>
      </c>
      <c r="E14" s="315" t="s">
        <v>32</v>
      </c>
      <c r="F14" s="90">
        <v>6</v>
      </c>
      <c r="G14" s="315" t="s">
        <v>32</v>
      </c>
      <c r="H14" s="90">
        <v>14</v>
      </c>
      <c r="I14" s="315" t="s">
        <v>32</v>
      </c>
      <c r="J14" s="315" t="s">
        <v>32</v>
      </c>
      <c r="K14" s="315" t="s">
        <v>32</v>
      </c>
      <c r="L14" s="315" t="s">
        <v>32</v>
      </c>
      <c r="M14" s="90">
        <v>6.6</v>
      </c>
      <c r="N14" s="90">
        <v>266.2</v>
      </c>
      <c r="O14" s="90">
        <v>232.7</v>
      </c>
    </row>
    <row r="15" spans="1:15" ht="15.75" customHeight="1">
      <c r="A15" s="317">
        <v>1972</v>
      </c>
      <c r="B15" s="90">
        <v>274.8</v>
      </c>
      <c r="C15" s="315" t="s">
        <v>32</v>
      </c>
      <c r="D15" s="315" t="s">
        <v>32</v>
      </c>
      <c r="E15" s="315" t="s">
        <v>32</v>
      </c>
      <c r="F15" s="90">
        <v>7.3</v>
      </c>
      <c r="G15" s="315" t="s">
        <v>32</v>
      </c>
      <c r="H15" s="90">
        <v>13.7</v>
      </c>
      <c r="I15" s="315" t="s">
        <v>32</v>
      </c>
      <c r="J15" s="315" t="s">
        <v>32</v>
      </c>
      <c r="K15" s="315" t="s">
        <v>32</v>
      </c>
      <c r="L15" s="315" t="s">
        <v>32</v>
      </c>
      <c r="M15" s="90">
        <v>11.8</v>
      </c>
      <c r="N15" s="90">
        <v>286.60000000000002</v>
      </c>
      <c r="O15" s="90">
        <v>252.5</v>
      </c>
    </row>
    <row r="16" spans="1:15" ht="15.75" customHeight="1">
      <c r="A16" s="317">
        <v>1973</v>
      </c>
      <c r="B16" s="90">
        <v>299</v>
      </c>
      <c r="C16" s="315" t="s">
        <v>32</v>
      </c>
      <c r="D16" s="315" t="s">
        <v>32</v>
      </c>
      <c r="E16" s="315" t="s">
        <v>32</v>
      </c>
      <c r="F16" s="90">
        <v>11.8</v>
      </c>
      <c r="G16" s="315" t="s">
        <v>32</v>
      </c>
      <c r="H16" s="90">
        <v>15.5</v>
      </c>
      <c r="I16" s="315" t="s">
        <v>32</v>
      </c>
      <c r="J16" s="315" t="s">
        <v>32</v>
      </c>
      <c r="K16" s="315" t="s">
        <v>32</v>
      </c>
      <c r="L16" s="315" t="s">
        <v>32</v>
      </c>
      <c r="M16" s="90">
        <v>10.3</v>
      </c>
      <c r="N16" s="90">
        <v>309.3</v>
      </c>
      <c r="O16" s="90">
        <v>273.5</v>
      </c>
    </row>
    <row r="17" spans="1:15" ht="15.75" customHeight="1">
      <c r="A17" s="317">
        <v>1974</v>
      </c>
      <c r="B17" s="90">
        <v>311.7</v>
      </c>
      <c r="C17" s="315" t="s">
        <v>32</v>
      </c>
      <c r="D17" s="315" t="s">
        <v>32</v>
      </c>
      <c r="E17" s="315" t="s">
        <v>32</v>
      </c>
      <c r="F17" s="90">
        <v>12.1</v>
      </c>
      <c r="G17" s="315" t="s">
        <v>32</v>
      </c>
      <c r="H17" s="90">
        <v>17.899999999999999</v>
      </c>
      <c r="I17" s="315" t="s">
        <v>32</v>
      </c>
      <c r="J17" s="315" t="s">
        <v>32</v>
      </c>
      <c r="K17" s="315" t="s">
        <v>32</v>
      </c>
      <c r="L17" s="315" t="s">
        <v>32</v>
      </c>
      <c r="M17" s="90">
        <v>5.9</v>
      </c>
      <c r="N17" s="90">
        <v>317.60000000000002</v>
      </c>
      <c r="O17" s="90">
        <v>281.89999999999998</v>
      </c>
    </row>
    <row r="18" spans="1:15" ht="15.75" customHeight="1">
      <c r="A18" s="317">
        <v>1975</v>
      </c>
      <c r="B18" s="90">
        <v>301.80200000000002</v>
      </c>
      <c r="C18" s="315" t="s">
        <v>32</v>
      </c>
      <c r="D18" s="315" t="s">
        <v>32</v>
      </c>
      <c r="E18" s="315" t="s">
        <v>32</v>
      </c>
      <c r="F18" s="90">
        <v>21.398</v>
      </c>
      <c r="G18" s="315" t="s">
        <v>32</v>
      </c>
      <c r="H18" s="90">
        <v>17.11</v>
      </c>
      <c r="I18" s="315" t="s">
        <v>32</v>
      </c>
      <c r="J18" s="315" t="s">
        <v>32</v>
      </c>
      <c r="K18" s="315" t="s">
        <v>32</v>
      </c>
      <c r="L18" s="315" t="s">
        <v>32</v>
      </c>
      <c r="M18" s="90">
        <v>7.8390000000000004</v>
      </c>
      <c r="N18" s="90">
        <v>309.64100000000002</v>
      </c>
      <c r="O18" s="90">
        <v>274.87100000000004</v>
      </c>
    </row>
    <row r="19" spans="1:15" ht="15.75" customHeight="1">
      <c r="A19" s="317">
        <v>1976</v>
      </c>
      <c r="B19" s="90">
        <v>333.7</v>
      </c>
      <c r="C19" s="315" t="s">
        <v>32</v>
      </c>
      <c r="D19" s="315" t="s">
        <v>32</v>
      </c>
      <c r="E19" s="315" t="s">
        <v>32</v>
      </c>
      <c r="F19" s="90">
        <v>24.3</v>
      </c>
      <c r="G19" s="315" t="s">
        <v>32</v>
      </c>
      <c r="H19" s="90">
        <v>14.1</v>
      </c>
      <c r="I19" s="315" t="s">
        <v>32</v>
      </c>
      <c r="J19" s="315" t="s">
        <v>32</v>
      </c>
      <c r="K19" s="315" t="s">
        <v>32</v>
      </c>
      <c r="L19" s="315" t="s">
        <v>32</v>
      </c>
      <c r="M19" s="90">
        <v>1</v>
      </c>
      <c r="N19" s="90">
        <v>334.7</v>
      </c>
      <c r="O19" s="90">
        <v>297.2</v>
      </c>
    </row>
    <row r="20" spans="1:15" ht="15.75" customHeight="1">
      <c r="A20" s="317">
        <v>1977</v>
      </c>
      <c r="B20" s="90">
        <v>335.3</v>
      </c>
      <c r="C20" s="315" t="s">
        <v>32</v>
      </c>
      <c r="D20" s="315" t="s">
        <v>32</v>
      </c>
      <c r="E20" s="315" t="s">
        <v>32</v>
      </c>
      <c r="F20" s="90">
        <v>36</v>
      </c>
      <c r="G20" s="315" t="s">
        <v>32</v>
      </c>
      <c r="H20" s="90">
        <v>17.600000000000001</v>
      </c>
      <c r="I20" s="315" t="s">
        <v>32</v>
      </c>
      <c r="J20" s="315" t="s">
        <v>32</v>
      </c>
      <c r="K20" s="315" t="s">
        <v>32</v>
      </c>
      <c r="L20" s="315" t="s">
        <v>32</v>
      </c>
      <c r="M20" s="90">
        <v>5.9</v>
      </c>
      <c r="N20" s="90">
        <v>341.2</v>
      </c>
      <c r="O20" s="90">
        <v>305.10000000000002</v>
      </c>
    </row>
    <row r="21" spans="1:15" ht="15.75" customHeight="1">
      <c r="A21" s="317">
        <v>1978</v>
      </c>
      <c r="B21" s="90">
        <v>353.4</v>
      </c>
      <c r="C21" s="315" t="s">
        <v>32</v>
      </c>
      <c r="D21" s="315" t="s">
        <v>32</v>
      </c>
      <c r="E21" s="315" t="s">
        <v>32</v>
      </c>
      <c r="F21" s="90">
        <v>35.9</v>
      </c>
      <c r="G21" s="315" t="s">
        <v>32</v>
      </c>
      <c r="H21" s="90">
        <v>18.5</v>
      </c>
      <c r="I21" s="315" t="s">
        <v>32</v>
      </c>
      <c r="J21" s="315" t="s">
        <v>32</v>
      </c>
      <c r="K21" s="315" t="s">
        <v>32</v>
      </c>
      <c r="L21" s="315" t="s">
        <v>32</v>
      </c>
      <c r="M21" s="90">
        <v>3.1</v>
      </c>
      <c r="N21" s="90">
        <v>356.5</v>
      </c>
      <c r="O21" s="90">
        <v>321.2</v>
      </c>
    </row>
    <row r="22" spans="1:15" ht="15.75" customHeight="1">
      <c r="A22" s="317">
        <v>1979</v>
      </c>
      <c r="B22" s="90">
        <v>372.2</v>
      </c>
      <c r="C22" s="315" t="s">
        <v>32</v>
      </c>
      <c r="D22" s="315" t="s">
        <v>32</v>
      </c>
      <c r="E22" s="315" t="s">
        <v>32</v>
      </c>
      <c r="F22" s="90">
        <v>42.3</v>
      </c>
      <c r="G22" s="315" t="s">
        <v>32</v>
      </c>
      <c r="H22" s="90">
        <v>18.5</v>
      </c>
      <c r="I22" s="315" t="s">
        <v>32</v>
      </c>
      <c r="J22" s="315" t="s">
        <v>32</v>
      </c>
      <c r="K22" s="315" t="s">
        <v>32</v>
      </c>
      <c r="L22" s="315" t="s">
        <v>32</v>
      </c>
      <c r="M22" s="90">
        <v>0.6</v>
      </c>
      <c r="N22" s="90">
        <v>372.8</v>
      </c>
      <c r="O22" s="90">
        <v>335.6</v>
      </c>
    </row>
    <row r="23" spans="1:15" ht="15.75" customHeight="1">
      <c r="A23" s="99" t="s">
        <v>168</v>
      </c>
      <c r="B23" s="88"/>
      <c r="C23" s="315"/>
      <c r="D23" s="315"/>
      <c r="E23" s="315"/>
      <c r="F23" s="88"/>
      <c r="G23" s="315"/>
      <c r="H23" s="88"/>
      <c r="I23" s="315"/>
      <c r="J23" s="315"/>
      <c r="K23" s="315"/>
      <c r="L23" s="315"/>
      <c r="M23" s="88"/>
      <c r="N23" s="88"/>
      <c r="O23" s="88"/>
    </row>
    <row r="24" spans="1:15" ht="15.75" customHeight="1">
      <c r="A24" s="764" t="s">
        <v>850</v>
      </c>
      <c r="B24" s="88"/>
      <c r="C24" s="315"/>
      <c r="D24" s="315"/>
      <c r="E24" s="315"/>
      <c r="F24" s="88"/>
      <c r="G24" s="315"/>
      <c r="H24" s="88"/>
      <c r="I24" s="315"/>
      <c r="J24" s="315"/>
      <c r="K24" s="315"/>
      <c r="L24" s="315"/>
      <c r="M24" s="88"/>
      <c r="N24" s="88"/>
      <c r="O24" s="88"/>
    </row>
    <row r="25" spans="1:15" s="762" customFormat="1" ht="15.75" customHeight="1">
      <c r="A25" s="106"/>
      <c r="B25" s="763"/>
      <c r="C25" s="766"/>
      <c r="D25" s="766"/>
      <c r="E25" s="766"/>
      <c r="F25" s="763"/>
      <c r="G25" s="766"/>
      <c r="H25" s="763"/>
      <c r="I25" s="766"/>
      <c r="J25" s="766"/>
      <c r="K25" s="766"/>
      <c r="L25" s="766"/>
      <c r="M25" s="763"/>
      <c r="N25" s="763"/>
      <c r="O25" s="763"/>
    </row>
    <row r="26" spans="1:15" ht="15.75" customHeight="1">
      <c r="A26" s="450" t="s">
        <v>902</v>
      </c>
      <c r="B26" s="490"/>
      <c r="C26" s="490"/>
      <c r="D26" s="490"/>
      <c r="E26" s="490"/>
      <c r="F26" s="490"/>
      <c r="G26" s="490"/>
      <c r="H26" s="490"/>
      <c r="I26" s="490"/>
      <c r="J26" s="490"/>
      <c r="K26" s="490"/>
      <c r="L26" s="490"/>
      <c r="M26" s="490"/>
      <c r="N26" s="490"/>
      <c r="O26" s="490"/>
    </row>
    <row r="27" spans="1:15" ht="15.75" customHeight="1">
      <c r="A27" s="296"/>
      <c r="B27" s="652"/>
      <c r="C27" s="652"/>
      <c r="D27" s="652"/>
      <c r="E27" s="652"/>
      <c r="F27" s="652"/>
      <c r="G27" s="652"/>
      <c r="H27" s="652"/>
      <c r="I27" s="652"/>
      <c r="J27" s="652"/>
      <c r="K27" s="652"/>
      <c r="L27" s="652"/>
      <c r="M27" s="490"/>
      <c r="N27" s="490"/>
      <c r="O27" s="490"/>
    </row>
    <row r="28" spans="1:15" ht="15.75" customHeight="1">
      <c r="A28" s="353"/>
      <c r="B28" s="653"/>
      <c r="C28" s="654" t="s">
        <v>11</v>
      </c>
      <c r="D28" s="669"/>
      <c r="E28" s="669"/>
      <c r="F28" s="669"/>
      <c r="G28" s="669"/>
      <c r="H28" s="669"/>
      <c r="I28" s="669"/>
      <c r="J28" s="669"/>
      <c r="K28" s="669"/>
      <c r="L28" s="673"/>
      <c r="M28" s="567"/>
      <c r="N28" s="641"/>
      <c r="O28" s="333"/>
    </row>
    <row r="29" spans="1:15" ht="15.75" customHeight="1">
      <c r="A29" s="354"/>
      <c r="B29" s="672"/>
      <c r="C29" s="1646" t="s">
        <v>36</v>
      </c>
      <c r="D29" s="1646" t="s">
        <v>454</v>
      </c>
      <c r="E29" s="1646" t="s">
        <v>18</v>
      </c>
      <c r="F29" s="1646" t="s">
        <v>279</v>
      </c>
      <c r="G29" s="1646" t="s">
        <v>456</v>
      </c>
      <c r="H29" s="654" t="s">
        <v>58</v>
      </c>
      <c r="I29" s="669"/>
      <c r="J29" s="669"/>
      <c r="K29" s="673"/>
      <c r="L29" s="1611" t="s">
        <v>455</v>
      </c>
      <c r="M29" s="568"/>
      <c r="N29" s="642"/>
      <c r="O29" s="17"/>
    </row>
    <row r="30" spans="1:15" ht="31.5" customHeight="1">
      <c r="A30" s="354"/>
      <c r="B30" s="656"/>
      <c r="C30" s="1646"/>
      <c r="D30" s="1646"/>
      <c r="E30" s="1646"/>
      <c r="F30" s="1646"/>
      <c r="G30" s="1646"/>
      <c r="H30" s="511" t="s">
        <v>457</v>
      </c>
      <c r="I30" s="511" t="s">
        <v>337</v>
      </c>
      <c r="J30" s="511" t="s">
        <v>280</v>
      </c>
      <c r="K30" s="511" t="s">
        <v>281</v>
      </c>
      <c r="L30" s="1613"/>
      <c r="M30" s="569"/>
      <c r="N30" s="643"/>
      <c r="O30" s="17"/>
    </row>
    <row r="31" spans="1:15" ht="15.75" customHeight="1">
      <c r="A31" s="355"/>
      <c r="B31" s="660" t="s">
        <v>451</v>
      </c>
      <c r="C31" s="661"/>
      <c r="D31" s="661"/>
      <c r="E31" s="661"/>
      <c r="F31" s="661"/>
      <c r="G31" s="661"/>
      <c r="H31" s="661"/>
      <c r="I31" s="661"/>
      <c r="J31" s="661"/>
      <c r="K31" s="661"/>
      <c r="L31" s="661"/>
      <c r="M31" s="332"/>
      <c r="N31" s="332"/>
      <c r="O31" s="661"/>
    </row>
    <row r="32" spans="1:15" ht="15.75" customHeight="1">
      <c r="A32" s="411">
        <v>1980</v>
      </c>
      <c r="B32" s="90">
        <v>368.77</v>
      </c>
      <c r="C32" s="315" t="s">
        <v>32</v>
      </c>
      <c r="D32" s="315" t="s">
        <v>32</v>
      </c>
      <c r="E32" s="315" t="s">
        <v>32</v>
      </c>
      <c r="F32" s="90">
        <v>43.7</v>
      </c>
      <c r="G32" s="315" t="s">
        <v>32</v>
      </c>
      <c r="H32" s="90">
        <v>18.649999999999999</v>
      </c>
      <c r="I32" s="315" t="s">
        <v>32</v>
      </c>
      <c r="J32" s="315" t="s">
        <v>32</v>
      </c>
      <c r="K32" s="315" t="s">
        <v>32</v>
      </c>
      <c r="L32" s="315" t="s">
        <v>32</v>
      </c>
      <c r="M32" s="90">
        <v>5.758</v>
      </c>
      <c r="N32" s="90">
        <v>374.52799999999996</v>
      </c>
      <c r="O32" s="90">
        <v>336.91899999999998</v>
      </c>
    </row>
    <row r="33" spans="1:15" ht="15.75" customHeight="1">
      <c r="A33" s="317">
        <v>1981</v>
      </c>
      <c r="B33" s="90">
        <v>368.8</v>
      </c>
      <c r="C33" s="315" t="s">
        <v>32</v>
      </c>
      <c r="D33" s="315" t="s">
        <v>32</v>
      </c>
      <c r="E33" s="315" t="s">
        <v>32</v>
      </c>
      <c r="F33" s="90">
        <v>53.6</v>
      </c>
      <c r="G33" s="315" t="s">
        <v>32</v>
      </c>
      <c r="H33" s="90">
        <v>20</v>
      </c>
      <c r="I33" s="315" t="s">
        <v>32</v>
      </c>
      <c r="J33" s="315" t="s">
        <v>32</v>
      </c>
      <c r="K33" s="315" t="s">
        <v>32</v>
      </c>
      <c r="L33" s="315" t="s">
        <v>32</v>
      </c>
      <c r="M33" s="90">
        <v>7.9</v>
      </c>
      <c r="N33" s="90">
        <v>376.7</v>
      </c>
      <c r="O33" s="90">
        <v>337.5</v>
      </c>
    </row>
    <row r="34" spans="1:15" ht="15.75" customHeight="1">
      <c r="A34" s="317">
        <v>1982</v>
      </c>
      <c r="B34" s="90">
        <v>366.9</v>
      </c>
      <c r="C34" s="315" t="s">
        <v>32</v>
      </c>
      <c r="D34" s="315" t="s">
        <v>32</v>
      </c>
      <c r="E34" s="315" t="s">
        <v>32</v>
      </c>
      <c r="F34" s="90">
        <v>63.6</v>
      </c>
      <c r="G34" s="315" t="s">
        <v>32</v>
      </c>
      <c r="H34" s="90">
        <v>19.7</v>
      </c>
      <c r="I34" s="315" t="s">
        <v>32</v>
      </c>
      <c r="J34" s="315" t="s">
        <v>32</v>
      </c>
      <c r="K34" s="315" t="s">
        <v>32</v>
      </c>
      <c r="L34" s="315" t="s">
        <v>32</v>
      </c>
      <c r="M34" s="90">
        <v>6.8</v>
      </c>
      <c r="N34" s="90">
        <v>373.7</v>
      </c>
      <c r="O34" s="90">
        <v>334.3</v>
      </c>
    </row>
    <row r="35" spans="1:15" ht="15.75" customHeight="1">
      <c r="A35" s="317">
        <v>1983</v>
      </c>
      <c r="B35" s="90">
        <v>373.8</v>
      </c>
      <c r="C35" s="315" t="s">
        <v>32</v>
      </c>
      <c r="D35" s="315" t="s">
        <v>32</v>
      </c>
      <c r="E35" s="315" t="s">
        <v>32</v>
      </c>
      <c r="F35" s="90">
        <v>65.8</v>
      </c>
      <c r="G35" s="315" t="s">
        <v>32</v>
      </c>
      <c r="H35" s="90">
        <v>18.899999999999999</v>
      </c>
      <c r="I35" s="315" t="s">
        <v>32</v>
      </c>
      <c r="J35" s="315" t="s">
        <v>32</v>
      </c>
      <c r="K35" s="315" t="s">
        <v>32</v>
      </c>
      <c r="L35" s="315" t="s">
        <v>32</v>
      </c>
      <c r="M35" s="90">
        <v>10.4</v>
      </c>
      <c r="N35" s="90">
        <v>384.2</v>
      </c>
      <c r="O35" s="90">
        <v>342.5</v>
      </c>
    </row>
    <row r="36" spans="1:15" ht="15.75" customHeight="1">
      <c r="A36" s="317">
        <v>1984</v>
      </c>
      <c r="B36" s="90">
        <v>394.9</v>
      </c>
      <c r="C36" s="315" t="s">
        <v>32</v>
      </c>
      <c r="D36" s="315" t="s">
        <v>32</v>
      </c>
      <c r="E36" s="315" t="s">
        <v>32</v>
      </c>
      <c r="F36" s="90">
        <v>92.6</v>
      </c>
      <c r="G36" s="315" t="s">
        <v>32</v>
      </c>
      <c r="H36" s="90">
        <v>18.5</v>
      </c>
      <c r="I36" s="315" t="s">
        <v>32</v>
      </c>
      <c r="J36" s="315" t="s">
        <v>32</v>
      </c>
      <c r="K36" s="315" t="s">
        <v>32</v>
      </c>
      <c r="L36" s="315" t="s">
        <v>32</v>
      </c>
      <c r="M36" s="90">
        <v>4</v>
      </c>
      <c r="N36" s="90">
        <v>398.9</v>
      </c>
      <c r="O36" s="90">
        <v>357.7</v>
      </c>
    </row>
    <row r="37" spans="1:15" ht="15.75" customHeight="1">
      <c r="A37" s="317">
        <v>1985</v>
      </c>
      <c r="B37" s="90">
        <v>408.70600000000002</v>
      </c>
      <c r="C37" s="315" t="s">
        <v>32</v>
      </c>
      <c r="D37" s="315" t="s">
        <v>32</v>
      </c>
      <c r="E37" s="315" t="s">
        <v>32</v>
      </c>
      <c r="F37" s="90">
        <v>125.902</v>
      </c>
      <c r="G37" s="315" t="s">
        <v>32</v>
      </c>
      <c r="H37" s="90">
        <v>17.613</v>
      </c>
      <c r="I37" s="315" t="s">
        <v>32</v>
      </c>
      <c r="J37" s="315" t="s">
        <v>32</v>
      </c>
      <c r="K37" s="315" t="s">
        <v>32</v>
      </c>
      <c r="L37" s="315" t="s">
        <v>32</v>
      </c>
      <c r="M37" s="90">
        <v>2.5</v>
      </c>
      <c r="N37" s="90">
        <v>411.20600000000002</v>
      </c>
      <c r="O37" s="90">
        <v>367.55799999999999</v>
      </c>
    </row>
    <row r="38" spans="1:15" ht="15.75" customHeight="1">
      <c r="A38" s="317">
        <v>1986</v>
      </c>
      <c r="B38" s="90">
        <v>408.3</v>
      </c>
      <c r="C38" s="315" t="s">
        <v>32</v>
      </c>
      <c r="D38" s="315" t="s">
        <v>32</v>
      </c>
      <c r="E38" s="315" t="s">
        <v>32</v>
      </c>
      <c r="F38" s="90">
        <v>119.6</v>
      </c>
      <c r="G38" s="315" t="s">
        <v>32</v>
      </c>
      <c r="H38" s="90">
        <v>18.5</v>
      </c>
      <c r="I38" s="315" t="s">
        <v>32</v>
      </c>
      <c r="J38" s="315" t="s">
        <v>32</v>
      </c>
      <c r="K38" s="315" t="s">
        <v>32</v>
      </c>
      <c r="L38" s="315" t="s">
        <v>32</v>
      </c>
      <c r="M38" s="90">
        <v>5.2</v>
      </c>
      <c r="N38" s="90">
        <v>413.5</v>
      </c>
      <c r="O38" s="90">
        <v>371.8</v>
      </c>
    </row>
    <row r="39" spans="1:15" ht="15.75" customHeight="1">
      <c r="A39" s="317">
        <v>1987</v>
      </c>
      <c r="B39" s="90">
        <v>418.3</v>
      </c>
      <c r="C39" s="315" t="s">
        <v>32</v>
      </c>
      <c r="D39" s="315" t="s">
        <v>32</v>
      </c>
      <c r="E39" s="315" t="s">
        <v>32</v>
      </c>
      <c r="F39" s="90">
        <v>130.5</v>
      </c>
      <c r="G39" s="315" t="s">
        <v>32</v>
      </c>
      <c r="H39" s="90">
        <v>20.6</v>
      </c>
      <c r="I39" s="315" t="s">
        <v>32</v>
      </c>
      <c r="J39" s="315" t="s">
        <v>32</v>
      </c>
      <c r="K39" s="315" t="s">
        <v>32</v>
      </c>
      <c r="L39" s="315" t="s">
        <v>32</v>
      </c>
      <c r="M39" s="90">
        <v>3.8</v>
      </c>
      <c r="N39" s="90">
        <v>422.1</v>
      </c>
      <c r="O39" s="90">
        <v>380.5</v>
      </c>
    </row>
    <row r="40" spans="1:15" ht="15.75" customHeight="1">
      <c r="A40" s="317">
        <v>1988</v>
      </c>
      <c r="B40" s="90">
        <v>431.2</v>
      </c>
      <c r="C40" s="315" t="s">
        <v>32</v>
      </c>
      <c r="D40" s="315" t="s">
        <v>32</v>
      </c>
      <c r="E40" s="315" t="s">
        <v>32</v>
      </c>
      <c r="F40" s="90">
        <v>145.1</v>
      </c>
      <c r="G40" s="315" t="s">
        <v>32</v>
      </c>
      <c r="H40" s="90">
        <v>20.7</v>
      </c>
      <c r="I40" s="315" t="s">
        <v>32</v>
      </c>
      <c r="J40" s="315" t="s">
        <v>32</v>
      </c>
      <c r="K40" s="315" t="s">
        <v>32</v>
      </c>
      <c r="L40" s="315" t="s">
        <v>32</v>
      </c>
      <c r="M40" s="90">
        <v>0.4</v>
      </c>
      <c r="N40" s="90">
        <v>431.6</v>
      </c>
      <c r="O40" s="90">
        <v>386.3</v>
      </c>
    </row>
    <row r="41" spans="1:15" ht="15.75" customHeight="1">
      <c r="A41" s="317">
        <v>1989</v>
      </c>
      <c r="B41" s="90">
        <v>440.9</v>
      </c>
      <c r="C41" s="315" t="s">
        <v>32</v>
      </c>
      <c r="D41" s="315" t="s">
        <v>32</v>
      </c>
      <c r="E41" s="315" t="s">
        <v>32</v>
      </c>
      <c r="F41" s="90">
        <v>149.4</v>
      </c>
      <c r="G41" s="315" t="s">
        <v>32</v>
      </c>
      <c r="H41" s="90">
        <v>19.100000000000001</v>
      </c>
      <c r="I41" s="315" t="s">
        <v>32</v>
      </c>
      <c r="J41" s="315" t="s">
        <v>32</v>
      </c>
      <c r="K41" s="315" t="s">
        <v>32</v>
      </c>
      <c r="L41" s="315" t="s">
        <v>32</v>
      </c>
      <c r="M41" s="90">
        <v>0.2</v>
      </c>
      <c r="N41" s="90">
        <v>441.1</v>
      </c>
      <c r="O41" s="90">
        <v>391.8</v>
      </c>
    </row>
    <row r="42" spans="1:15" ht="15.75" customHeight="1">
      <c r="A42" s="317">
        <v>1990</v>
      </c>
      <c r="B42" s="1124">
        <v>549.9</v>
      </c>
      <c r="C42" s="1124">
        <v>311.70000000000005</v>
      </c>
      <c r="D42" s="1124">
        <v>10.8</v>
      </c>
      <c r="E42" s="1124">
        <v>35.9</v>
      </c>
      <c r="F42" s="1124">
        <v>152.5</v>
      </c>
      <c r="G42" s="1124">
        <v>19.7</v>
      </c>
      <c r="H42" s="1124">
        <v>19.7</v>
      </c>
      <c r="I42" s="1097" t="s">
        <v>32</v>
      </c>
      <c r="J42" s="1097" t="s">
        <v>32</v>
      </c>
      <c r="K42" s="1097" t="s">
        <v>32</v>
      </c>
      <c r="L42" s="1124">
        <v>19.299999999999915</v>
      </c>
      <c r="M42" s="1124">
        <v>0.8</v>
      </c>
      <c r="N42" s="1124">
        <v>550.69999999999993</v>
      </c>
      <c r="O42" s="1124">
        <v>480.74222222222221</v>
      </c>
    </row>
    <row r="43" spans="1:15" ht="15.75" customHeight="1">
      <c r="A43" s="317">
        <v>1991</v>
      </c>
      <c r="B43" s="1124">
        <v>540.22200000000009</v>
      </c>
      <c r="C43" s="1124">
        <v>308.10000000000002</v>
      </c>
      <c r="D43" s="1124">
        <v>14.8</v>
      </c>
      <c r="E43" s="1124">
        <v>36.299999999999997</v>
      </c>
      <c r="F43" s="1124">
        <v>147.4</v>
      </c>
      <c r="G43" s="1124">
        <v>17.462</v>
      </c>
      <c r="H43" s="1124">
        <v>15.85</v>
      </c>
      <c r="I43" s="1124">
        <v>0.1</v>
      </c>
      <c r="J43" s="1124">
        <v>1E-3</v>
      </c>
      <c r="K43" s="1124">
        <v>0.3</v>
      </c>
      <c r="L43" s="1124">
        <v>16.160000000000043</v>
      </c>
      <c r="M43" s="1124">
        <v>-0.6</v>
      </c>
      <c r="N43" s="1124">
        <v>539.64700000000016</v>
      </c>
      <c r="O43" s="1124">
        <v>473.67116666666686</v>
      </c>
    </row>
    <row r="44" spans="1:15" ht="15.75" customHeight="1">
      <c r="A44" s="317">
        <v>1992</v>
      </c>
      <c r="B44" s="1124">
        <v>538.16570000000002</v>
      </c>
      <c r="C44" s="1124">
        <v>296.39999999999998</v>
      </c>
      <c r="D44" s="1124">
        <v>13.2</v>
      </c>
      <c r="E44" s="1124">
        <v>33</v>
      </c>
      <c r="F44" s="1124">
        <v>158.80000000000001</v>
      </c>
      <c r="G44" s="1124">
        <v>20.474</v>
      </c>
      <c r="H44" s="1124">
        <v>18.635000000000002</v>
      </c>
      <c r="I44" s="1124">
        <v>0.27500000000000002</v>
      </c>
      <c r="J44" s="1124">
        <v>2E-3</v>
      </c>
      <c r="K44" s="1124">
        <v>0.3</v>
      </c>
      <c r="L44" s="1124">
        <v>16.291700000000038</v>
      </c>
      <c r="M44" s="1124">
        <v>-5.3</v>
      </c>
      <c r="N44" s="1124">
        <v>532.84570000000008</v>
      </c>
      <c r="O44" s="1124">
        <v>468.19097777777785</v>
      </c>
    </row>
    <row r="45" spans="1:15" ht="15.75" customHeight="1">
      <c r="A45" s="317">
        <v>1993</v>
      </c>
      <c r="B45" s="1124">
        <v>527.11800000000005</v>
      </c>
      <c r="C45" s="1124">
        <v>293.7</v>
      </c>
      <c r="D45" s="1124">
        <v>10.1</v>
      </c>
      <c r="E45" s="1124">
        <v>32.799999999999997</v>
      </c>
      <c r="F45" s="1124">
        <v>153.5</v>
      </c>
      <c r="G45" s="1124">
        <v>21.225999999999999</v>
      </c>
      <c r="H45" s="1124">
        <v>18.96</v>
      </c>
      <c r="I45" s="1124">
        <v>0.6</v>
      </c>
      <c r="J45" s="1124">
        <v>3.0000000000000001E-3</v>
      </c>
      <c r="K45" s="1124">
        <v>0.4</v>
      </c>
      <c r="L45" s="1124">
        <v>15.792000000000087</v>
      </c>
      <c r="M45" s="1124">
        <v>0.8</v>
      </c>
      <c r="N45" s="1124">
        <v>527.98700000000008</v>
      </c>
      <c r="O45" s="1124">
        <v>463.44866666666672</v>
      </c>
    </row>
    <row r="46" spans="1:15" ht="15.75" customHeight="1">
      <c r="A46" s="317">
        <v>1994</v>
      </c>
      <c r="B46" s="1124">
        <v>528.4692</v>
      </c>
      <c r="C46" s="1124">
        <v>290.7</v>
      </c>
      <c r="D46" s="1124">
        <v>10.1</v>
      </c>
      <c r="E46" s="1124">
        <v>36.1</v>
      </c>
      <c r="F46" s="1124">
        <v>151.19999999999999</v>
      </c>
      <c r="G46" s="1124">
        <v>23.013999999999999</v>
      </c>
      <c r="H46" s="1124">
        <v>20.195</v>
      </c>
      <c r="I46" s="1124">
        <v>0.90900000000000003</v>
      </c>
      <c r="J46" s="1124">
        <v>4.0000000000000001E-3</v>
      </c>
      <c r="K46" s="1124">
        <v>0.6</v>
      </c>
      <c r="L46" s="1124">
        <v>17.355200000000035</v>
      </c>
      <c r="M46" s="1124">
        <v>2.2999999999999998</v>
      </c>
      <c r="N46" s="1124">
        <v>530.80619999999999</v>
      </c>
      <c r="O46" s="1124">
        <v>466.65203333333329</v>
      </c>
    </row>
    <row r="47" spans="1:15" ht="15.75" customHeight="1">
      <c r="A47" s="317">
        <v>1995</v>
      </c>
      <c r="B47" s="1124">
        <v>536.82100000000003</v>
      </c>
      <c r="C47" s="1124">
        <v>289.7</v>
      </c>
      <c r="D47" s="1124">
        <v>9.1</v>
      </c>
      <c r="E47" s="1124">
        <v>41.1</v>
      </c>
      <c r="F47" s="1124">
        <v>154.1</v>
      </c>
      <c r="G47" s="1124">
        <v>25.11</v>
      </c>
      <c r="H47" s="1124">
        <v>21.556000000000001</v>
      </c>
      <c r="I47" s="1124">
        <v>1.5</v>
      </c>
      <c r="J47" s="1124">
        <v>5.0000000000000001E-3</v>
      </c>
      <c r="K47" s="1124">
        <v>0.7</v>
      </c>
      <c r="L47" s="1124">
        <v>17.711000000000055</v>
      </c>
      <c r="M47" s="1124">
        <v>4.8</v>
      </c>
      <c r="N47" s="1124">
        <v>541.64499999999998</v>
      </c>
      <c r="O47" s="1124">
        <v>474.41083333333324</v>
      </c>
    </row>
    <row r="48" spans="1:15" ht="15.75" customHeight="1">
      <c r="A48" s="317">
        <v>1996</v>
      </c>
      <c r="B48" s="1124">
        <v>552.66899999999998</v>
      </c>
      <c r="C48" s="1124">
        <v>296.97500000000002</v>
      </c>
      <c r="D48" s="1124">
        <v>8.1620000000000008</v>
      </c>
      <c r="E48" s="1124">
        <v>45.56</v>
      </c>
      <c r="F48" s="1124">
        <v>161.613</v>
      </c>
      <c r="G48" s="1124">
        <v>22.998999999999999</v>
      </c>
      <c r="H48" s="1124">
        <v>18.818000000000001</v>
      </c>
      <c r="I48" s="1124">
        <v>2.032</v>
      </c>
      <c r="J48" s="1124">
        <v>6.0000000000000001E-3</v>
      </c>
      <c r="K48" s="1124">
        <v>0.8</v>
      </c>
      <c r="L48" s="1124">
        <v>17.359999999999953</v>
      </c>
      <c r="M48" s="1124">
        <v>-5.3</v>
      </c>
      <c r="N48" s="1124">
        <v>547.40200000000004</v>
      </c>
      <c r="O48" s="1124">
        <v>481.97811111111116</v>
      </c>
    </row>
    <row r="49" spans="1:15" ht="15.75" customHeight="1">
      <c r="A49" s="317">
        <v>1997</v>
      </c>
      <c r="B49" s="1124">
        <v>552.32400000000007</v>
      </c>
      <c r="C49" s="1124">
        <v>284.82299999999998</v>
      </c>
      <c r="D49" s="1124">
        <v>7.4</v>
      </c>
      <c r="E49" s="1124">
        <v>48.1</v>
      </c>
      <c r="F49" s="1124">
        <v>170.328</v>
      </c>
      <c r="G49" s="1124">
        <v>24.225999999999999</v>
      </c>
      <c r="H49" s="1124">
        <v>18.952000000000002</v>
      </c>
      <c r="I49" s="1124">
        <v>2.9660000000000002</v>
      </c>
      <c r="J49" s="1124">
        <v>1.0999999999999999E-2</v>
      </c>
      <c r="K49" s="1124">
        <v>0.9</v>
      </c>
      <c r="L49" s="1124">
        <v>17.447000000000116</v>
      </c>
      <c r="M49" s="1124">
        <v>-2.4</v>
      </c>
      <c r="N49" s="1124">
        <v>549.97500000000002</v>
      </c>
      <c r="O49" s="1124">
        <v>485.41611111111109</v>
      </c>
    </row>
    <row r="50" spans="1:15" ht="15.75" customHeight="1">
      <c r="A50" s="317">
        <v>1998</v>
      </c>
      <c r="B50" s="1124">
        <v>557.21699999999998</v>
      </c>
      <c r="C50" s="1124">
        <v>292.80200000000002</v>
      </c>
      <c r="D50" s="1124">
        <v>6.7</v>
      </c>
      <c r="E50" s="1124">
        <v>50.743000000000002</v>
      </c>
      <c r="F50" s="1124">
        <v>161.6</v>
      </c>
      <c r="G50" s="1124">
        <v>26.224</v>
      </c>
      <c r="H50" s="1124">
        <v>19.001999999999999</v>
      </c>
      <c r="I50" s="1124">
        <v>4.4889999999999999</v>
      </c>
      <c r="J50" s="1124">
        <v>1.4999999999999999E-2</v>
      </c>
      <c r="K50" s="1124">
        <v>1.1000000000000001</v>
      </c>
      <c r="L50" s="1124">
        <v>19.147999999999985</v>
      </c>
      <c r="M50" s="1124">
        <v>-0.63799999999999812</v>
      </c>
      <c r="N50" s="1124">
        <v>556.57900000000006</v>
      </c>
      <c r="O50" s="1124">
        <v>491.23205555555563</v>
      </c>
    </row>
    <row r="51" spans="1:15" ht="15.75" customHeight="1">
      <c r="A51" s="317">
        <v>1999</v>
      </c>
      <c r="B51" s="1124">
        <v>556.30100000000004</v>
      </c>
      <c r="C51" s="1124">
        <v>279.06799999999998</v>
      </c>
      <c r="D51" s="1124">
        <v>6.3</v>
      </c>
      <c r="E51" s="1124">
        <v>51.8</v>
      </c>
      <c r="F51" s="1124">
        <v>170.00399999999999</v>
      </c>
      <c r="G51" s="1124">
        <v>29.172999999999998</v>
      </c>
      <c r="H51" s="1124">
        <v>20.686</v>
      </c>
      <c r="I51" s="1124">
        <v>5.5279999999999996</v>
      </c>
      <c r="J51" s="1124">
        <v>1.9E-2</v>
      </c>
      <c r="K51" s="1124">
        <v>1.2</v>
      </c>
      <c r="L51" s="1124">
        <v>19.956000000000049</v>
      </c>
      <c r="M51" s="1124">
        <v>1</v>
      </c>
      <c r="N51" s="1124">
        <v>557.34100000000001</v>
      </c>
      <c r="O51" s="1124">
        <v>493.30405555555564</v>
      </c>
    </row>
    <row r="52" spans="1:15" ht="15.75" customHeight="1">
      <c r="A52" s="99" t="s">
        <v>168</v>
      </c>
      <c r="B52" s="88"/>
      <c r="C52" s="88"/>
      <c r="D52" s="88"/>
      <c r="E52" s="88"/>
      <c r="F52" s="88"/>
      <c r="G52" s="88"/>
      <c r="H52" s="88"/>
      <c r="I52" s="88"/>
      <c r="J52" s="88"/>
      <c r="K52" s="88"/>
      <c r="L52" s="88"/>
      <c r="M52" s="88"/>
      <c r="N52" s="88"/>
      <c r="O52" s="88"/>
    </row>
    <row r="53" spans="1:15" ht="15.75" customHeight="1">
      <c r="A53" s="764" t="s">
        <v>915</v>
      </c>
      <c r="B53" s="88"/>
      <c r="C53" s="88"/>
      <c r="D53" s="88"/>
      <c r="E53" s="88"/>
      <c r="F53" s="88"/>
      <c r="G53" s="88"/>
      <c r="H53" s="88"/>
      <c r="I53" s="88"/>
      <c r="J53" s="88"/>
      <c r="K53" s="88"/>
      <c r="L53" s="88"/>
      <c r="M53" s="88"/>
      <c r="N53" s="88"/>
      <c r="O53" s="88"/>
    </row>
    <row r="54" spans="1:15" ht="15.75" customHeight="1">
      <c r="A54" s="764" t="s">
        <v>560</v>
      </c>
      <c r="B54" s="88"/>
      <c r="C54" s="88"/>
      <c r="D54" s="88"/>
      <c r="E54" s="88"/>
      <c r="F54" s="88"/>
      <c r="G54" s="88"/>
      <c r="H54" s="88"/>
      <c r="I54" s="88"/>
      <c r="J54" s="88"/>
      <c r="K54" s="88"/>
      <c r="L54" s="88"/>
      <c r="M54" s="88"/>
      <c r="N54" s="88"/>
      <c r="O54" s="88"/>
    </row>
    <row r="55" spans="1:15" ht="15.75" customHeight="1">
      <c r="A55" s="450" t="s">
        <v>902</v>
      </c>
      <c r="B55" s="490"/>
      <c r="C55" s="490"/>
      <c r="D55" s="490"/>
      <c r="E55" s="490"/>
      <c r="F55" s="490"/>
      <c r="G55" s="490"/>
      <c r="H55" s="490"/>
      <c r="I55" s="490"/>
      <c r="J55" s="490"/>
      <c r="K55" s="490"/>
      <c r="L55" s="490"/>
      <c r="M55" s="490"/>
      <c r="N55" s="490"/>
      <c r="O55" s="490"/>
    </row>
    <row r="56" spans="1:15" ht="14.25">
      <c r="A56" s="296"/>
      <c r="B56" s="652"/>
      <c r="C56" s="652"/>
      <c r="D56" s="652"/>
      <c r="E56" s="652"/>
      <c r="F56" s="652"/>
      <c r="G56" s="652"/>
      <c r="H56" s="652"/>
      <c r="I56" s="652"/>
      <c r="J56" s="652"/>
      <c r="K56" s="652"/>
      <c r="L56" s="652"/>
      <c r="M56" s="490"/>
      <c r="N56" s="490"/>
      <c r="O56" s="490"/>
    </row>
    <row r="57" spans="1:15" ht="15">
      <c r="A57" s="353"/>
      <c r="B57" s="653"/>
      <c r="C57" s="654" t="s">
        <v>11</v>
      </c>
      <c r="D57" s="669"/>
      <c r="E57" s="669"/>
      <c r="F57" s="669"/>
      <c r="G57" s="669"/>
      <c r="H57" s="669"/>
      <c r="I57" s="669"/>
      <c r="J57" s="669"/>
      <c r="K57" s="669"/>
      <c r="L57" s="673"/>
      <c r="M57" s="567"/>
      <c r="N57" s="641"/>
      <c r="O57" s="333"/>
    </row>
    <row r="58" spans="1:15" ht="15">
      <c r="A58" s="354"/>
      <c r="B58" s="672"/>
      <c r="C58" s="1646" t="s">
        <v>36</v>
      </c>
      <c r="D58" s="1646" t="s">
        <v>454</v>
      </c>
      <c r="E58" s="1646" t="s">
        <v>18</v>
      </c>
      <c r="F58" s="1646" t="s">
        <v>279</v>
      </c>
      <c r="G58" s="1646" t="s">
        <v>456</v>
      </c>
      <c r="H58" s="654" t="s">
        <v>58</v>
      </c>
      <c r="I58" s="669"/>
      <c r="J58" s="669"/>
      <c r="K58" s="673"/>
      <c r="L58" s="1611" t="s">
        <v>455</v>
      </c>
      <c r="M58" s="568"/>
      <c r="N58" s="642"/>
      <c r="O58" s="17"/>
    </row>
    <row r="59" spans="1:15" ht="25.5">
      <c r="A59" s="354"/>
      <c r="B59" s="656"/>
      <c r="C59" s="1646"/>
      <c r="D59" s="1646"/>
      <c r="E59" s="1646"/>
      <c r="F59" s="1646"/>
      <c r="G59" s="1646"/>
      <c r="H59" s="511" t="s">
        <v>457</v>
      </c>
      <c r="I59" s="511" t="s">
        <v>337</v>
      </c>
      <c r="J59" s="511" t="s">
        <v>280</v>
      </c>
      <c r="K59" s="511" t="s">
        <v>281</v>
      </c>
      <c r="L59" s="1613"/>
      <c r="M59" s="569"/>
      <c r="N59" s="643"/>
      <c r="O59" s="17"/>
    </row>
    <row r="60" spans="1:15" ht="14.25">
      <c r="A60" s="355"/>
      <c r="B60" s="660" t="s">
        <v>451</v>
      </c>
      <c r="C60" s="661"/>
      <c r="D60" s="661"/>
      <c r="E60" s="661"/>
      <c r="F60" s="661"/>
      <c r="G60" s="661"/>
      <c r="H60" s="661"/>
      <c r="I60" s="661"/>
      <c r="J60" s="661"/>
      <c r="K60" s="661"/>
      <c r="L60" s="661"/>
      <c r="M60" s="332"/>
      <c r="N60" s="332"/>
      <c r="O60" s="661"/>
    </row>
    <row r="61" spans="1:15" ht="15.75" customHeight="1">
      <c r="A61" s="317">
        <v>2000</v>
      </c>
      <c r="B61" s="1124">
        <v>576.54999999999995</v>
      </c>
      <c r="C61" s="1124">
        <v>291.39999999999998</v>
      </c>
      <c r="D61" s="1124">
        <v>5.9</v>
      </c>
      <c r="E61" s="1124">
        <v>49.2</v>
      </c>
      <c r="F61" s="1124">
        <v>169.6</v>
      </c>
      <c r="G61" s="1124">
        <v>37.9</v>
      </c>
      <c r="H61" s="1124">
        <v>24.9</v>
      </c>
      <c r="I61" s="1124">
        <v>9.5</v>
      </c>
      <c r="J61" s="1124">
        <v>0</v>
      </c>
      <c r="K61" s="1124">
        <v>1.6</v>
      </c>
      <c r="L61" s="1124">
        <v>22.550000000000018</v>
      </c>
      <c r="M61" s="1124">
        <v>3.0579999999999998</v>
      </c>
      <c r="N61" s="1124">
        <v>579.60799999999995</v>
      </c>
      <c r="O61" s="1124">
        <v>511.96411111111104</v>
      </c>
    </row>
    <row r="62" spans="1:15" ht="15.75" customHeight="1">
      <c r="A62" s="317">
        <v>2001</v>
      </c>
      <c r="B62" s="1124">
        <v>586.38049999999998</v>
      </c>
      <c r="C62" s="1124">
        <v>293.20000000000005</v>
      </c>
      <c r="D62" s="1124">
        <v>6.1</v>
      </c>
      <c r="E62" s="1124">
        <v>55.5</v>
      </c>
      <c r="F62" s="1124">
        <v>171.3</v>
      </c>
      <c r="G62" s="1124">
        <v>38.9</v>
      </c>
      <c r="H62" s="1124">
        <v>23.2</v>
      </c>
      <c r="I62" s="1124">
        <v>10.5</v>
      </c>
      <c r="J62" s="1124">
        <v>0.1</v>
      </c>
      <c r="K62" s="1124">
        <v>3.3</v>
      </c>
      <c r="L62" s="1124">
        <v>21.380499999999905</v>
      </c>
      <c r="M62" s="1124">
        <v>-1.2800000000000011</v>
      </c>
      <c r="N62" s="1124">
        <v>585.10050000000001</v>
      </c>
      <c r="O62" s="1124">
        <v>507.83661111111104</v>
      </c>
    </row>
    <row r="63" spans="1:15" ht="15.75" customHeight="1">
      <c r="A63" s="317">
        <v>2002</v>
      </c>
      <c r="B63" s="1124">
        <v>586.68499999999995</v>
      </c>
      <c r="C63" s="1124">
        <v>292.60000000000002</v>
      </c>
      <c r="D63" s="1124">
        <v>8.6999999999999993</v>
      </c>
      <c r="E63" s="1124">
        <v>56.3</v>
      </c>
      <c r="F63" s="1124">
        <v>164.8</v>
      </c>
      <c r="G63" s="1124">
        <v>46.1</v>
      </c>
      <c r="H63" s="1124">
        <v>23.7</v>
      </c>
      <c r="I63" s="1124">
        <v>15.8</v>
      </c>
      <c r="J63" s="1124">
        <v>0.2</v>
      </c>
      <c r="K63" s="1124">
        <v>4.5</v>
      </c>
      <c r="L63" s="1124">
        <v>18.18499999999991</v>
      </c>
      <c r="M63" s="1124">
        <v>0.68799999999999528</v>
      </c>
      <c r="N63" s="1124">
        <v>587.37299999999993</v>
      </c>
      <c r="O63" s="1124">
        <v>518.50772222222224</v>
      </c>
    </row>
    <row r="64" spans="1:15" ht="15.75" customHeight="1">
      <c r="A64" s="317">
        <v>2003</v>
      </c>
      <c r="B64" s="1124">
        <v>608.80309427016846</v>
      </c>
      <c r="C64" s="1124">
        <v>304.62672726</v>
      </c>
      <c r="D64" s="1124">
        <v>10.251643455177026</v>
      </c>
      <c r="E64" s="1124">
        <v>62.592588074991511</v>
      </c>
      <c r="F64" s="1124">
        <v>165.05992059999997</v>
      </c>
      <c r="G64" s="1124">
        <v>46.669848389999999</v>
      </c>
      <c r="H64" s="1124">
        <v>18.321197389999998</v>
      </c>
      <c r="I64" s="1124">
        <v>19.087</v>
      </c>
      <c r="J64" s="1124">
        <v>0.313</v>
      </c>
      <c r="K64" s="1124">
        <v>6.709651</v>
      </c>
      <c r="L64" s="1124">
        <v>19.602366489999952</v>
      </c>
      <c r="M64" s="1124">
        <v>-3.2695639999999955</v>
      </c>
      <c r="N64" s="1124">
        <v>605.5335302701684</v>
      </c>
      <c r="O64" s="1124">
        <v>531.84019693683501</v>
      </c>
    </row>
    <row r="65" spans="1:21" ht="15.75" customHeight="1">
      <c r="A65" s="317">
        <v>2004</v>
      </c>
      <c r="B65" s="1124">
        <v>617.53530130754382</v>
      </c>
      <c r="C65" s="1124">
        <v>298.76080675999998</v>
      </c>
      <c r="D65" s="1124">
        <v>10.672479891261789</v>
      </c>
      <c r="E65" s="1124">
        <v>62.668682676281982</v>
      </c>
      <c r="F65" s="1124">
        <v>167.06460970000001</v>
      </c>
      <c r="G65" s="1124">
        <v>57.957036180000003</v>
      </c>
      <c r="H65" s="1124">
        <v>20.745722180000001</v>
      </c>
      <c r="I65" s="1124">
        <v>26.018999999999998</v>
      </c>
      <c r="J65" s="1124">
        <v>0.55700000000000005</v>
      </c>
      <c r="K65" s="1124">
        <v>8.3823140000000027</v>
      </c>
      <c r="L65" s="1124">
        <v>20.411686100000068</v>
      </c>
      <c r="M65" s="1124">
        <v>-2.6212825099999932</v>
      </c>
      <c r="N65" s="1124">
        <v>614.9140187975438</v>
      </c>
      <c r="O65" s="1124">
        <v>538.75689579754396</v>
      </c>
    </row>
    <row r="66" spans="1:21" ht="15.75" customHeight="1">
      <c r="A66" s="317">
        <v>2005</v>
      </c>
      <c r="B66" s="1124">
        <v>622.5168855077485</v>
      </c>
      <c r="C66" s="1124">
        <v>288.14260889000002</v>
      </c>
      <c r="D66" s="1124">
        <v>11.858725888165351</v>
      </c>
      <c r="E66" s="1124">
        <v>72.191643129583028</v>
      </c>
      <c r="F66" s="1124">
        <v>163.03868780000002</v>
      </c>
      <c r="G66" s="1124">
        <v>63.426000000000002</v>
      </c>
      <c r="H66" s="1124">
        <v>19.638000000000002</v>
      </c>
      <c r="I66" s="1124">
        <v>27.774000000000001</v>
      </c>
      <c r="J66" s="1124">
        <v>1.3080000000000001</v>
      </c>
      <c r="K66" s="1124">
        <v>11.454000000000001</v>
      </c>
      <c r="L66" s="1124">
        <v>23.859219800000076</v>
      </c>
      <c r="M66" s="1124">
        <v>-4.5651709999999994</v>
      </c>
      <c r="N66" s="1124">
        <v>617.95171450774853</v>
      </c>
      <c r="O66" s="1124">
        <v>539.98171450774851</v>
      </c>
    </row>
    <row r="67" spans="1:21" ht="15.75" customHeight="1">
      <c r="A67" s="317">
        <v>2006</v>
      </c>
      <c r="B67" s="1124">
        <v>639.5096487738615</v>
      </c>
      <c r="C67" s="1124">
        <v>288.93254471</v>
      </c>
      <c r="D67" s="1124">
        <v>10.783460446835196</v>
      </c>
      <c r="E67" s="1124">
        <v>74.726284317026256</v>
      </c>
      <c r="F67" s="1124">
        <v>167.35615280000002</v>
      </c>
      <c r="G67" s="1124">
        <v>72.554000000000002</v>
      </c>
      <c r="H67" s="1124">
        <v>20.030999999999999</v>
      </c>
      <c r="I67" s="1124">
        <v>31.324000000000002</v>
      </c>
      <c r="J67" s="1124">
        <v>2.2650000000000001</v>
      </c>
      <c r="K67" s="1124">
        <v>15.032999999999999</v>
      </c>
      <c r="L67" s="1124">
        <v>25.157206500000001</v>
      </c>
      <c r="M67" s="1124">
        <v>-16.977127369999991</v>
      </c>
      <c r="N67" s="1124">
        <v>622.53252140386155</v>
      </c>
      <c r="O67" s="1124">
        <v>544.89452140386152</v>
      </c>
    </row>
    <row r="68" spans="1:21" ht="15.75" customHeight="1">
      <c r="A68" s="317">
        <v>2007</v>
      </c>
      <c r="B68" s="1124">
        <v>640.64385901247908</v>
      </c>
      <c r="C68" s="1124">
        <v>297.11080033000002</v>
      </c>
      <c r="D68" s="1124">
        <v>9.8271924982671397</v>
      </c>
      <c r="E68" s="1124">
        <v>77.454672754211927</v>
      </c>
      <c r="F68" s="1124">
        <v>140.53404330000001</v>
      </c>
      <c r="G68" s="1124">
        <v>89.43</v>
      </c>
      <c r="H68" s="1124">
        <v>21.17</v>
      </c>
      <c r="I68" s="1124">
        <v>40.506999999999998</v>
      </c>
      <c r="J68" s="1124">
        <v>3.137</v>
      </c>
      <c r="K68" s="1124">
        <v>20.094999999999999</v>
      </c>
      <c r="L68" s="1124">
        <v>26.287150129999986</v>
      </c>
      <c r="M68" s="1124">
        <v>-16.555078499999993</v>
      </c>
      <c r="N68" s="1124">
        <v>624.08878051247916</v>
      </c>
      <c r="O68" s="1124">
        <v>546.67766940136801</v>
      </c>
    </row>
    <row r="69" spans="1:21" ht="15.75" customHeight="1">
      <c r="A69" s="317">
        <v>2008</v>
      </c>
      <c r="B69" s="1124">
        <v>640.81705079439269</v>
      </c>
      <c r="C69" s="1124">
        <v>275.20795783</v>
      </c>
      <c r="D69" s="1124">
        <v>9.4996758291333201</v>
      </c>
      <c r="E69" s="1124">
        <v>88.475633985259378</v>
      </c>
      <c r="F69" s="1124">
        <v>148.77724484999999</v>
      </c>
      <c r="G69" s="1124">
        <v>94.367999999999995</v>
      </c>
      <c r="H69" s="1124">
        <v>20.443000000000001</v>
      </c>
      <c r="I69" s="1124">
        <v>41.384999999999998</v>
      </c>
      <c r="J69" s="1124">
        <v>4.508</v>
      </c>
      <c r="K69" s="1124">
        <v>23.343</v>
      </c>
      <c r="L69" s="1124">
        <v>24.488538300000016</v>
      </c>
      <c r="M69" s="1124">
        <v>-20.099475729999995</v>
      </c>
      <c r="N69" s="1124">
        <v>620.71757506439269</v>
      </c>
      <c r="O69" s="1124">
        <v>544.31729728661492</v>
      </c>
    </row>
    <row r="70" spans="1:21" ht="15.75" customHeight="1">
      <c r="A70" s="317">
        <v>2009</v>
      </c>
      <c r="B70" s="1124">
        <v>595.802493676464</v>
      </c>
      <c r="C70" s="1124">
        <v>253.44594142</v>
      </c>
      <c r="D70" s="1124">
        <v>9.8823572324905076</v>
      </c>
      <c r="E70" s="1124">
        <v>80.272075603973505</v>
      </c>
      <c r="F70" s="1124">
        <v>134.93203414999999</v>
      </c>
      <c r="G70" s="1124">
        <v>96.070999999999998</v>
      </c>
      <c r="H70" s="1124">
        <v>19.030999999999999</v>
      </c>
      <c r="I70" s="1124">
        <v>39.419999999999995</v>
      </c>
      <c r="J70" s="1124">
        <v>6.7149999999999999</v>
      </c>
      <c r="K70" s="1124">
        <v>26.562999999999999</v>
      </c>
      <c r="L70" s="1124">
        <v>21.199085269999983</v>
      </c>
      <c r="M70" s="1124">
        <v>-12.272990999999998</v>
      </c>
      <c r="N70" s="1124">
        <v>583.52950267646395</v>
      </c>
      <c r="O70" s="1124">
        <v>515.27283600979729</v>
      </c>
    </row>
    <row r="71" spans="1:21" ht="15.75" customHeight="1">
      <c r="A71" s="317">
        <v>2010</v>
      </c>
      <c r="B71" s="1124">
        <v>632.66249136989518</v>
      </c>
      <c r="C71" s="1124">
        <v>262.89490302000002</v>
      </c>
      <c r="D71" s="1124">
        <v>8.5779765931704191</v>
      </c>
      <c r="E71" s="1124">
        <v>88.764076396724718</v>
      </c>
      <c r="F71" s="1124">
        <v>140.55645255000002</v>
      </c>
      <c r="G71" s="1124">
        <v>105.41500000000001</v>
      </c>
      <c r="H71" s="1124">
        <v>20.952999999999999</v>
      </c>
      <c r="I71" s="1124">
        <v>38.547000000000004</v>
      </c>
      <c r="J71" s="1124">
        <v>11.962999999999999</v>
      </c>
      <c r="K71" s="1124">
        <v>29.178000000000001</v>
      </c>
      <c r="L71" s="1124">
        <v>26.454082810000003</v>
      </c>
      <c r="M71" s="1124">
        <v>-14.955235000000002</v>
      </c>
      <c r="N71" s="1124">
        <v>617.70725636989516</v>
      </c>
      <c r="O71" s="1124">
        <v>548.41920081433955</v>
      </c>
    </row>
    <row r="72" spans="1:21" ht="15.75" customHeight="1">
      <c r="A72" s="317">
        <v>2011</v>
      </c>
      <c r="B72" s="1124">
        <v>612.91739885288769</v>
      </c>
      <c r="C72" s="1124">
        <v>262.46982529000002</v>
      </c>
      <c r="D72" s="1124">
        <v>7.0230975412096281</v>
      </c>
      <c r="E72" s="1124">
        <v>85.670597871678069</v>
      </c>
      <c r="F72" s="1124">
        <v>107.97122759999999</v>
      </c>
      <c r="G72" s="1124">
        <v>124.429</v>
      </c>
      <c r="H72" s="1124">
        <v>17.670999999999999</v>
      </c>
      <c r="I72" s="1124">
        <v>49.856999999999999</v>
      </c>
      <c r="J72" s="1124">
        <v>19.991</v>
      </c>
      <c r="K72" s="1124">
        <v>32.136000000000003</v>
      </c>
      <c r="L72" s="1124">
        <v>25.353650549999998</v>
      </c>
      <c r="M72" s="1124">
        <v>-3.7657500000000041</v>
      </c>
      <c r="N72" s="1124">
        <v>609.15164885288777</v>
      </c>
      <c r="O72" s="1124">
        <v>541.75775996399898</v>
      </c>
    </row>
    <row r="73" spans="1:21" ht="15.75" customHeight="1">
      <c r="A73" s="317">
        <v>2012</v>
      </c>
      <c r="B73" s="1124">
        <v>628.924178352431</v>
      </c>
      <c r="C73" s="1124">
        <v>277.12728222999999</v>
      </c>
      <c r="D73" s="1124">
        <v>7.4745239173886437</v>
      </c>
      <c r="E73" s="1124">
        <v>75.948814990042408</v>
      </c>
      <c r="F73" s="1124">
        <v>99.460198969999993</v>
      </c>
      <c r="G73" s="1124">
        <v>143.40700000000001</v>
      </c>
      <c r="H73" s="1124">
        <v>21.754999999999999</v>
      </c>
      <c r="I73" s="1124">
        <v>51.68</v>
      </c>
      <c r="J73" s="1124">
        <v>26.744</v>
      </c>
      <c r="K73" s="1124">
        <v>38.252000000000002</v>
      </c>
      <c r="L73" s="1124">
        <v>25.506358244999944</v>
      </c>
      <c r="M73" s="1124">
        <v>-20.541009000000003</v>
      </c>
      <c r="N73" s="1124">
        <v>608.38316935243108</v>
      </c>
      <c r="O73" s="1124">
        <v>538.63928046354226</v>
      </c>
    </row>
    <row r="74" spans="1:21" s="762" customFormat="1" ht="15.75" customHeight="1">
      <c r="A74" s="743">
        <v>2013</v>
      </c>
      <c r="B74" s="1124">
        <v>637.64567424340828</v>
      </c>
      <c r="C74" s="1124">
        <v>288.20323300000001</v>
      </c>
      <c r="D74" s="1124">
        <v>7.0482293829151343</v>
      </c>
      <c r="E74" s="1124">
        <v>67.002011110493086</v>
      </c>
      <c r="F74" s="1124">
        <v>97.290037099999992</v>
      </c>
      <c r="G74" s="1124">
        <v>151.94900000000001</v>
      </c>
      <c r="H74" s="1124">
        <v>22.998000000000001</v>
      </c>
      <c r="I74" s="1124">
        <v>52.737000000000002</v>
      </c>
      <c r="J74" s="1124">
        <v>30.620999999999999</v>
      </c>
      <c r="K74" s="1124">
        <v>40.097999999999999</v>
      </c>
      <c r="L74" s="1124">
        <v>26.153163650000067</v>
      </c>
      <c r="M74" s="1124">
        <v>-32.194158000000002</v>
      </c>
      <c r="N74" s="1124">
        <v>605.45151624340826</v>
      </c>
      <c r="O74" s="1124">
        <v>536.26873846563058</v>
      </c>
      <c r="Q74" s="1068"/>
    </row>
    <row r="75" spans="1:21" s="762" customFormat="1" ht="15.75" customHeight="1">
      <c r="A75" s="743">
        <v>2014</v>
      </c>
      <c r="B75" s="1124">
        <v>625.65669029392723</v>
      </c>
      <c r="C75" s="1124">
        <v>274.40964408000002</v>
      </c>
      <c r="D75" s="1124">
        <v>5.5288729878665421</v>
      </c>
      <c r="E75" s="1124">
        <v>60.611038166060737</v>
      </c>
      <c r="F75" s="1124">
        <v>97.129276500000003</v>
      </c>
      <c r="G75" s="1124">
        <v>161.02699999999999</v>
      </c>
      <c r="H75" s="1124">
        <v>19.587</v>
      </c>
      <c r="I75" s="1124">
        <v>58.497</v>
      </c>
      <c r="J75" s="1124">
        <v>34.558</v>
      </c>
      <c r="K75" s="1124">
        <v>42.218000000000004</v>
      </c>
      <c r="L75" s="1124">
        <v>26.950858559999972</v>
      </c>
      <c r="M75" s="1124">
        <v>-33.886907999999998</v>
      </c>
      <c r="N75" s="1124">
        <v>591.76978229392716</v>
      </c>
      <c r="O75" s="1124">
        <v>523.77172673837163</v>
      </c>
      <c r="Q75" s="1068"/>
    </row>
    <row r="76" spans="1:21" s="795" customFormat="1" ht="15.75" customHeight="1">
      <c r="A76" s="799">
        <v>2015</v>
      </c>
      <c r="B76" s="1124">
        <v>646.06675172806501</v>
      </c>
      <c r="C76" s="1124">
        <v>272.19979958000005</v>
      </c>
      <c r="D76" s="1124">
        <v>6.0826198346673124</v>
      </c>
      <c r="E76" s="1124">
        <v>61.472372048397617</v>
      </c>
      <c r="F76" s="1124">
        <v>91.786310700000001</v>
      </c>
      <c r="G76" s="1124">
        <v>187.23099999999999</v>
      </c>
      <c r="H76" s="1124">
        <v>18.977</v>
      </c>
      <c r="I76" s="1124">
        <v>80.624000000000009</v>
      </c>
      <c r="J76" s="1124">
        <v>37.170999999999999</v>
      </c>
      <c r="K76" s="1124">
        <v>44.558</v>
      </c>
      <c r="L76" s="1124">
        <v>27.294649565000043</v>
      </c>
      <c r="M76" s="1124">
        <v>-48.282615999999997</v>
      </c>
      <c r="N76" s="1124">
        <v>597.78413572806505</v>
      </c>
      <c r="O76" s="1124">
        <v>527.31135795028717</v>
      </c>
      <c r="Q76" s="1068"/>
    </row>
    <row r="77" spans="1:21" s="825" customFormat="1" ht="15.75" customHeight="1">
      <c r="A77" s="832">
        <v>2016</v>
      </c>
      <c r="B77" s="1124">
        <v>648.24048017814175</v>
      </c>
      <c r="C77" s="1124">
        <v>261.74513071000001</v>
      </c>
      <c r="D77" s="1124">
        <v>5.7194089151175511</v>
      </c>
      <c r="E77" s="1124">
        <v>80.616866698024296</v>
      </c>
      <c r="F77" s="1124">
        <v>84.634367099999992</v>
      </c>
      <c r="G77" s="1124">
        <v>188.24299999999999</v>
      </c>
      <c r="H77" s="1124">
        <v>20.545999999999999</v>
      </c>
      <c r="I77" s="1124">
        <v>79.924000000000007</v>
      </c>
      <c r="J77" s="1124">
        <v>36.67</v>
      </c>
      <c r="K77" s="1124">
        <v>44.997999999999998</v>
      </c>
      <c r="L77" s="1124">
        <v>27.281706754999931</v>
      </c>
      <c r="M77" s="1124">
        <v>-50.524821000000003</v>
      </c>
      <c r="N77" s="1124">
        <v>597.71565917814178</v>
      </c>
      <c r="O77" s="1124">
        <v>528.20288140036394</v>
      </c>
      <c r="Q77" s="1068"/>
    </row>
    <row r="78" spans="1:21" s="913" customFormat="1" ht="15.75" customHeight="1">
      <c r="A78" s="917">
        <v>2017</v>
      </c>
      <c r="B78" s="1124">
        <v>651.41725900085078</v>
      </c>
      <c r="C78" s="1124">
        <v>241.22901880999996</v>
      </c>
      <c r="D78" s="1124">
        <v>5.4760710709987546</v>
      </c>
      <c r="E78" s="1124">
        <v>86.041295994852064</v>
      </c>
      <c r="F78" s="1124">
        <v>76.324401099999989</v>
      </c>
      <c r="G78" s="1124">
        <v>214.816</v>
      </c>
      <c r="H78" s="1124">
        <v>20.149999999999999</v>
      </c>
      <c r="I78" s="1124">
        <v>105.693</v>
      </c>
      <c r="J78" s="1124">
        <v>37.893000000000001</v>
      </c>
      <c r="K78" s="1124">
        <v>44.960999999999999</v>
      </c>
      <c r="L78" s="1124">
        <v>27.530472025000023</v>
      </c>
      <c r="M78" s="1124">
        <v>-52.459147999999999</v>
      </c>
      <c r="N78" s="1124">
        <v>598.95811100085086</v>
      </c>
      <c r="O78" s="1124">
        <v>529.00727766751754</v>
      </c>
      <c r="Q78" s="1184"/>
      <c r="R78" s="1184"/>
      <c r="S78" s="1184"/>
      <c r="T78" s="1184"/>
      <c r="U78" s="1184"/>
    </row>
    <row r="79" spans="1:21" s="1068" customFormat="1" ht="15.75" customHeight="1">
      <c r="A79" s="1099">
        <v>2018</v>
      </c>
      <c r="B79" s="1124">
        <v>640.17518793190266</v>
      </c>
      <c r="C79" s="1124">
        <v>228.15544600000001</v>
      </c>
      <c r="D79" s="1124">
        <v>5.0930279050577036</v>
      </c>
      <c r="E79" s="1124">
        <v>81.563298696844953</v>
      </c>
      <c r="F79" s="1124">
        <v>76.004801999999998</v>
      </c>
      <c r="G79" s="1124">
        <v>222.07499999999999</v>
      </c>
      <c r="H79" s="1124">
        <v>17.693000000000001</v>
      </c>
      <c r="I79" s="1124">
        <v>109.95099999999999</v>
      </c>
      <c r="J79" s="1124">
        <v>43.459000000000003</v>
      </c>
      <c r="K79" s="1124">
        <v>44.631</v>
      </c>
      <c r="L79" s="1124">
        <v>27.283613330000094</v>
      </c>
      <c r="M79" s="1124">
        <v>-48.73538099999999</v>
      </c>
      <c r="N79" s="1124">
        <v>591.43980693190258</v>
      </c>
      <c r="O79" s="1124">
        <v>522.45952915412477</v>
      </c>
      <c r="Q79" s="1184"/>
      <c r="R79" s="1184"/>
      <c r="S79" s="1184"/>
      <c r="T79" s="1184"/>
      <c r="U79" s="1184"/>
    </row>
    <row r="80" spans="1:21" s="1068" customFormat="1" ht="15.75" customHeight="1">
      <c r="A80" s="1099">
        <v>2019</v>
      </c>
      <c r="B80" s="1124">
        <v>607.04422658251087</v>
      </c>
      <c r="C80" s="1124">
        <v>171.44949</v>
      </c>
      <c r="D80" s="1124">
        <v>4.7748899125109672</v>
      </c>
      <c r="E80" s="1124">
        <v>89.998575000000002</v>
      </c>
      <c r="F80" s="1124">
        <v>75.071235999999999</v>
      </c>
      <c r="G80" s="1124">
        <v>240.33099999999999</v>
      </c>
      <c r="H80" s="1124">
        <v>19.731000000000002</v>
      </c>
      <c r="I80" s="1124">
        <v>125.89400000000001</v>
      </c>
      <c r="J80" s="1124">
        <v>44.383000000000003</v>
      </c>
      <c r="K80" s="1124">
        <v>44.32</v>
      </c>
      <c r="L80" s="1124">
        <v>25.419035669999943</v>
      </c>
      <c r="M80" s="1124">
        <v>-32.667292999999994</v>
      </c>
      <c r="N80" s="1124">
        <v>574.3769335825109</v>
      </c>
      <c r="O80" s="1124">
        <v>508.69887802695536</v>
      </c>
      <c r="Q80" s="1184"/>
      <c r="R80" s="1184"/>
      <c r="S80" s="1184"/>
      <c r="T80" s="1184"/>
      <c r="U80" s="1184"/>
    </row>
    <row r="81" spans="1:21" s="1209" customFormat="1" ht="15.75" customHeight="1">
      <c r="A81" s="1325" t="s">
        <v>883</v>
      </c>
      <c r="B81" s="1124">
        <v>573.64148700408987</v>
      </c>
      <c r="C81" s="1124">
        <v>134.586795</v>
      </c>
      <c r="D81" s="1124">
        <v>4.7111443774673534</v>
      </c>
      <c r="E81" s="1124">
        <v>94.996967326622524</v>
      </c>
      <c r="F81" s="1124">
        <v>64.382396999999997</v>
      </c>
      <c r="G81" s="1124">
        <v>250.15700000000001</v>
      </c>
      <c r="H81" s="1124">
        <v>18.321999999999999</v>
      </c>
      <c r="I81" s="1124">
        <v>132.102</v>
      </c>
      <c r="J81" s="1124">
        <v>48.640999999999998</v>
      </c>
      <c r="K81" s="1124">
        <v>45.031999999999996</v>
      </c>
      <c r="L81" s="1124">
        <v>24.807183300000048</v>
      </c>
      <c r="M81" s="1124">
        <v>-18.883980000000001</v>
      </c>
      <c r="N81" s="1124">
        <v>554.7575070040898</v>
      </c>
      <c r="O81" s="1531" t="s">
        <v>81</v>
      </c>
      <c r="Q81" s="1184"/>
      <c r="R81" s="1184"/>
      <c r="S81" s="1184"/>
      <c r="T81" s="1184"/>
      <c r="U81" s="1184"/>
    </row>
    <row r="82" spans="1:21" ht="15">
      <c r="A82" s="99" t="s">
        <v>168</v>
      </c>
      <c r="B82" s="311"/>
      <c r="C82" s="311"/>
      <c r="D82" s="296"/>
      <c r="E82" s="296"/>
      <c r="F82" s="296"/>
      <c r="G82" s="296"/>
      <c r="H82" s="296"/>
      <c r="I82" s="296"/>
      <c r="J82" s="296"/>
      <c r="K82" s="296"/>
      <c r="L82" s="296"/>
      <c r="M82" s="490" t="s">
        <v>593</v>
      </c>
      <c r="N82" s="490" t="s">
        <v>593</v>
      </c>
      <c r="O82" s="805" t="s">
        <v>593</v>
      </c>
      <c r="Q82" s="1184"/>
      <c r="R82" s="1184"/>
      <c r="S82" s="1184"/>
      <c r="T82" s="1184"/>
      <c r="U82" s="1184"/>
    </row>
    <row r="83" spans="1:21" ht="15.75" customHeight="1">
      <c r="A83" s="764" t="s">
        <v>922</v>
      </c>
      <c r="B83" s="311"/>
      <c r="C83" s="311"/>
      <c r="D83" s="296"/>
      <c r="E83" s="296"/>
      <c r="F83" s="296"/>
      <c r="G83" s="296"/>
      <c r="H83" s="296"/>
      <c r="I83" s="296"/>
      <c r="J83" s="296"/>
      <c r="K83" s="296"/>
      <c r="L83" s="296"/>
      <c r="M83" s="490"/>
      <c r="N83" s="490"/>
      <c r="O83" s="490"/>
      <c r="Q83" s="1184"/>
      <c r="R83" s="1184"/>
      <c r="S83" s="1184"/>
      <c r="T83" s="1184"/>
      <c r="U83" s="1184"/>
    </row>
    <row r="84" spans="1:21" s="1209" customFormat="1" ht="15.75" customHeight="1">
      <c r="A84" s="764" t="s">
        <v>560</v>
      </c>
      <c r="B84" s="968"/>
      <c r="C84" s="968"/>
      <c r="D84" s="1077"/>
      <c r="E84" s="1077"/>
      <c r="F84" s="1077"/>
      <c r="G84" s="1077"/>
      <c r="H84" s="1077"/>
      <c r="I84" s="1077"/>
      <c r="J84" s="1077"/>
      <c r="K84" s="1077"/>
      <c r="L84" s="1077"/>
      <c r="M84" s="919"/>
      <c r="N84" s="919"/>
      <c r="O84" s="919"/>
      <c r="Q84" s="1184"/>
      <c r="R84" s="1184"/>
      <c r="S84" s="1184"/>
      <c r="T84" s="1184"/>
      <c r="U84" s="1184"/>
    </row>
    <row r="85" spans="1:21" ht="15.75" customHeight="1">
      <c r="A85" s="983" t="s">
        <v>827</v>
      </c>
      <c r="Q85" s="1184"/>
      <c r="R85" s="1184"/>
      <c r="S85" s="1184"/>
      <c r="T85" s="1184"/>
      <c r="U85" s="1184"/>
    </row>
    <row r="86" spans="1:21" ht="15.75" customHeight="1">
      <c r="Q86" s="1184"/>
      <c r="R86" s="1184"/>
      <c r="S86" s="1184"/>
      <c r="T86" s="1184"/>
      <c r="U86" s="1184"/>
    </row>
    <row r="87" spans="1:21" ht="15.75" customHeight="1">
      <c r="Q87" s="1184"/>
      <c r="R87" s="1184"/>
      <c r="S87" s="1184"/>
      <c r="T87" s="1184"/>
      <c r="U87" s="1184"/>
    </row>
    <row r="88" spans="1:21" ht="15.75" customHeight="1">
      <c r="Q88" s="1184"/>
      <c r="R88" s="1184"/>
      <c r="S88" s="1184"/>
      <c r="T88" s="1184"/>
      <c r="U88" s="1184"/>
    </row>
    <row r="89" spans="1:21" ht="15.75" customHeight="1">
      <c r="Q89" s="1184"/>
      <c r="R89" s="1184"/>
      <c r="S89" s="1184"/>
      <c r="T89" s="1184"/>
      <c r="U89" s="1184"/>
    </row>
    <row r="90" spans="1:21" ht="15.75" customHeight="1">
      <c r="Q90" s="1184"/>
      <c r="R90" s="1184"/>
      <c r="S90" s="1184"/>
      <c r="T90" s="1184"/>
      <c r="U90" s="1184"/>
    </row>
    <row r="91" spans="1:21" ht="15.75" customHeight="1">
      <c r="Q91" s="1184"/>
      <c r="R91" s="1184"/>
      <c r="S91" s="1184"/>
      <c r="T91" s="1184"/>
      <c r="U91" s="1184"/>
    </row>
    <row r="92" spans="1:21" ht="15.75" customHeight="1">
      <c r="Q92" s="1184"/>
      <c r="R92" s="1184"/>
      <c r="S92" s="1184"/>
      <c r="T92" s="1184"/>
      <c r="U92" s="1184"/>
    </row>
  </sheetData>
  <mergeCells count="18">
    <mergeCell ref="L58:L59"/>
    <mergeCell ref="C29:C30"/>
    <mergeCell ref="D29:D30"/>
    <mergeCell ref="E29:E30"/>
    <mergeCell ref="F29:F30"/>
    <mergeCell ref="G29:G30"/>
    <mergeCell ref="L29:L30"/>
    <mergeCell ref="C58:C59"/>
    <mergeCell ref="D58:D59"/>
    <mergeCell ref="E58:E59"/>
    <mergeCell ref="F58:F59"/>
    <mergeCell ref="G58:G59"/>
    <mergeCell ref="L4:L5"/>
    <mergeCell ref="C4:C5"/>
    <mergeCell ref="D4:D5"/>
    <mergeCell ref="E4:E5"/>
    <mergeCell ref="F4:F5"/>
    <mergeCell ref="G4:G5"/>
  </mergeCells>
  <conditionalFormatting sqref="V78:GQ92 A77:M78 A42:N51 A84:A85 A52:O52 P42:GQ52 A1:GQ23 B24:GQ24 A25:GQ41 B53:GQ54 A93:GQ1011 A87:P92 N77:GQ77 N78:Q78 B83:P86 A55:GQ76 A79:P82">
    <cfRule type="cellIs" dxfId="291" priority="10" stopIfTrue="1" operator="equal">
      <formula>0</formula>
    </cfRule>
  </conditionalFormatting>
  <conditionalFormatting sqref="A24">
    <cfRule type="cellIs" dxfId="290" priority="7" stopIfTrue="1" operator="equal">
      <formula>0</formula>
    </cfRule>
  </conditionalFormatting>
  <conditionalFormatting sqref="A54">
    <cfRule type="cellIs" dxfId="289" priority="6" stopIfTrue="1" operator="equal">
      <formula>0</formula>
    </cfRule>
  </conditionalFormatting>
  <conditionalFormatting sqref="A53">
    <cfRule type="cellIs" dxfId="288" priority="5" stopIfTrue="1" operator="equal">
      <formula>0</formula>
    </cfRule>
  </conditionalFormatting>
  <conditionalFormatting sqref="A83:A84">
    <cfRule type="cellIs" dxfId="287" priority="3" stopIfTrue="1" operator="equal">
      <formula>0</formula>
    </cfRule>
  </conditionalFormatting>
  <conditionalFormatting sqref="O47:O51">
    <cfRule type="cellIs" dxfId="286" priority="2" stopIfTrue="1" operator="equal">
      <formula>0</formula>
    </cfRule>
  </conditionalFormatting>
  <conditionalFormatting sqref="O42:O46">
    <cfRule type="cellIs" dxfId="285" priority="1" stopIfTrue="1" operator="equal">
      <formula>0</formula>
    </cfRule>
  </conditionalFormatting>
  <pageMargins left="0.78740157480314965" right="0.78740157480314965" top="0.78740157480314965" bottom="0.78740157480314965" header="0.51181102362204722" footer="0.51181102362204722"/>
  <pageSetup paperSize="9" scale="97" fitToWidth="4" orientation="landscape" r:id="rId1"/>
  <headerFooter alignWithMargins="0">
    <oddFooter>&amp;L&amp;"Arial,Standard"&amp;10Stand: 01.09.2022&amp;C&amp;"Arial,Standard"&amp;10Bayerisches Landesamt für Statistik - Energiebilanz 2019&amp;R&amp;"Arial,Standard"&amp;10&amp;P von &amp;N</oddFooter>
  </headerFooter>
  <rowBreaks count="2" manualBreakCount="2">
    <brk id="25" max="15" man="1"/>
    <brk id="54"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theme="9" tint="-0.249977111117893"/>
  </sheetPr>
  <dimension ref="A1:G52"/>
  <sheetViews>
    <sheetView view="pageBreakPreview" zoomScaleNormal="100" zoomScaleSheetLayoutView="100" workbookViewId="0"/>
  </sheetViews>
  <sheetFormatPr baseColWidth="10" defaultColWidth="11.42578125" defaultRowHeight="15.75" customHeight="1"/>
  <cols>
    <col min="1" max="1" width="44.28515625" style="421" customWidth="1"/>
    <col min="2" max="4" width="21.42578125" style="421" customWidth="1"/>
    <col min="5" max="5" width="20" style="421" customWidth="1"/>
    <col min="6" max="6" width="11.42578125" style="421"/>
    <col min="7" max="7" width="14.5703125" style="421" bestFit="1" customWidth="1"/>
    <col min="8" max="16384" width="11.42578125" style="421"/>
  </cols>
  <sheetData>
    <row r="1" spans="1:7" ht="15.75" customHeight="1">
      <c r="A1" s="1019" t="s">
        <v>908</v>
      </c>
      <c r="B1" s="1020"/>
      <c r="C1" s="1020"/>
      <c r="D1" s="1020"/>
      <c r="E1" s="1021"/>
    </row>
    <row r="2" spans="1:7">
      <c r="A2" s="1019"/>
      <c r="B2" s="1022"/>
      <c r="C2" s="1022"/>
      <c r="D2" s="1022"/>
      <c r="E2" s="1021"/>
    </row>
    <row r="3" spans="1:7" s="424" customFormat="1" ht="15.75" customHeight="1">
      <c r="A3" s="994" t="s">
        <v>7</v>
      </c>
      <c r="B3" s="995" t="s">
        <v>494</v>
      </c>
      <c r="C3" s="1011" t="s">
        <v>355</v>
      </c>
      <c r="D3" s="996" t="s">
        <v>145</v>
      </c>
      <c r="E3" s="1023"/>
    </row>
    <row r="4" spans="1:7" ht="18">
      <c r="A4" s="998" t="s">
        <v>351</v>
      </c>
      <c r="B4" s="999" t="s">
        <v>126</v>
      </c>
      <c r="C4" s="1013">
        <v>27374</v>
      </c>
      <c r="D4" s="954">
        <v>0.93401119148355394</v>
      </c>
      <c r="E4" s="1023"/>
    </row>
    <row r="5" spans="1:7" ht="15">
      <c r="A5" s="1001" t="s">
        <v>144</v>
      </c>
      <c r="B5" s="999" t="s">
        <v>126</v>
      </c>
      <c r="C5" s="1012">
        <v>28739</v>
      </c>
      <c r="D5" s="954">
        <v>0.98099999999999998</v>
      </c>
      <c r="E5" s="1023"/>
      <c r="G5" s="1039"/>
    </row>
    <row r="6" spans="1:7" ht="15">
      <c r="A6" s="1001" t="s">
        <v>143</v>
      </c>
      <c r="B6" s="999" t="s">
        <v>126</v>
      </c>
      <c r="C6" s="1012">
        <v>31404</v>
      </c>
      <c r="D6" s="954">
        <v>1.071</v>
      </c>
      <c r="E6" s="1023"/>
      <c r="G6" s="1039"/>
    </row>
    <row r="7" spans="1:7" ht="15">
      <c r="A7" s="1001" t="s">
        <v>142</v>
      </c>
      <c r="B7" s="999"/>
      <c r="C7" s="1012"/>
      <c r="D7" s="954"/>
      <c r="E7" s="1023"/>
      <c r="G7" s="1039"/>
    </row>
    <row r="8" spans="1:7" ht="15">
      <c r="A8" s="1002" t="s">
        <v>141</v>
      </c>
      <c r="B8" s="1003" t="s">
        <v>126</v>
      </c>
      <c r="C8" s="1012">
        <v>39565</v>
      </c>
      <c r="D8" s="954">
        <v>1.35</v>
      </c>
      <c r="E8" s="1023"/>
      <c r="G8" s="1039"/>
    </row>
    <row r="9" spans="1:7" ht="15">
      <c r="A9" s="1002" t="s">
        <v>140</v>
      </c>
      <c r="B9" s="1003" t="s">
        <v>126</v>
      </c>
      <c r="C9" s="1012">
        <v>37681</v>
      </c>
      <c r="D9" s="954">
        <v>1.286</v>
      </c>
      <c r="E9" s="1023"/>
      <c r="G9" s="1039"/>
    </row>
    <row r="10" spans="1:7" ht="15">
      <c r="A10" s="1002" t="s">
        <v>139</v>
      </c>
      <c r="B10" s="1003" t="s">
        <v>126</v>
      </c>
      <c r="C10" s="1012">
        <v>37681</v>
      </c>
      <c r="D10" s="954">
        <v>1.286</v>
      </c>
      <c r="E10" s="1023"/>
      <c r="G10" s="1039"/>
    </row>
    <row r="11" spans="1:7" ht="15">
      <c r="A11" s="1002" t="s">
        <v>138</v>
      </c>
      <c r="B11" s="1004" t="s">
        <v>126</v>
      </c>
      <c r="C11" s="1014">
        <v>38520</v>
      </c>
      <c r="D11" s="1015">
        <v>1.3140000000000001</v>
      </c>
      <c r="E11" s="1023"/>
      <c r="G11" s="1039"/>
    </row>
    <row r="12" spans="1:7" ht="15.6" customHeight="1">
      <c r="A12" s="998" t="s">
        <v>352</v>
      </c>
      <c r="B12" s="999" t="s">
        <v>126</v>
      </c>
      <c r="C12" s="953">
        <v>9061</v>
      </c>
      <c r="D12" s="954">
        <v>0.30916473317865428</v>
      </c>
      <c r="E12" s="1023"/>
    </row>
    <row r="13" spans="1:7" ht="18">
      <c r="A13" s="1001" t="s">
        <v>353</v>
      </c>
      <c r="B13" s="999" t="s">
        <v>126</v>
      </c>
      <c r="C13" s="953">
        <v>19604</v>
      </c>
      <c r="D13" s="954">
        <v>0.66889586461034534</v>
      </c>
      <c r="E13" s="1023"/>
    </row>
    <row r="14" spans="1:7" ht="15.75" customHeight="1">
      <c r="A14" s="1001" t="s">
        <v>354</v>
      </c>
      <c r="B14" s="999" t="s">
        <v>126</v>
      </c>
      <c r="C14" s="953">
        <v>21830</v>
      </c>
      <c r="D14" s="954">
        <v>0.74484782311996722</v>
      </c>
      <c r="E14" s="1023"/>
    </row>
    <row r="15" spans="1:7" ht="15">
      <c r="A15" s="1002" t="s">
        <v>137</v>
      </c>
      <c r="B15" s="1003" t="s">
        <v>126</v>
      </c>
      <c r="C15" s="1005">
        <v>30029.000000000004</v>
      </c>
      <c r="D15" s="954">
        <v>1.0246007915927393</v>
      </c>
      <c r="E15" s="1023"/>
    </row>
    <row r="16" spans="1:7" ht="15">
      <c r="A16" s="1002" t="s">
        <v>136</v>
      </c>
      <c r="B16" s="1017" t="s">
        <v>126</v>
      </c>
      <c r="C16" s="951">
        <v>22014.495244801699</v>
      </c>
      <c r="D16" s="1018">
        <v>0.75114287036992289</v>
      </c>
      <c r="E16" s="1023"/>
    </row>
    <row r="17" spans="1:5" ht="15">
      <c r="A17" s="1002" t="s">
        <v>680</v>
      </c>
      <c r="B17" s="1003" t="s">
        <v>126</v>
      </c>
      <c r="C17" s="951">
        <v>21024.355030964402</v>
      </c>
      <c r="D17" s="950">
        <v>0.71735891329890822</v>
      </c>
      <c r="E17" s="1023"/>
    </row>
    <row r="18" spans="1:5" ht="15">
      <c r="A18" s="1002" t="s">
        <v>681</v>
      </c>
      <c r="B18" s="1016" t="s">
        <v>126</v>
      </c>
      <c r="C18" s="952">
        <v>11866</v>
      </c>
      <c r="D18" s="1010">
        <v>0.40487238979118328</v>
      </c>
      <c r="E18" s="1023"/>
    </row>
    <row r="19" spans="1:5" ht="15">
      <c r="A19" s="998" t="s">
        <v>23</v>
      </c>
      <c r="B19" s="999" t="s">
        <v>126</v>
      </c>
      <c r="C19" s="953">
        <v>42505</v>
      </c>
      <c r="D19" s="954">
        <v>1.4502866111641872</v>
      </c>
      <c r="E19" s="1023"/>
    </row>
    <row r="20" spans="1:5" ht="15">
      <c r="A20" s="1001" t="s">
        <v>608</v>
      </c>
      <c r="B20" s="999" t="s">
        <v>126</v>
      </c>
      <c r="C20" s="953">
        <v>43542</v>
      </c>
      <c r="D20" s="954">
        <v>1.4856694417906373</v>
      </c>
      <c r="E20" s="1023"/>
    </row>
    <row r="21" spans="1:5" ht="15">
      <c r="A21" s="1001" t="s">
        <v>65</v>
      </c>
      <c r="B21" s="999" t="s">
        <v>126</v>
      </c>
      <c r="C21" s="953">
        <v>44000</v>
      </c>
      <c r="D21" s="954">
        <v>1.5012965743141804</v>
      </c>
      <c r="E21" s="1023"/>
    </row>
    <row r="22" spans="1:5" ht="15">
      <c r="A22" s="1001" t="s">
        <v>607</v>
      </c>
      <c r="B22" s="999" t="s">
        <v>126</v>
      </c>
      <c r="C22" s="953">
        <v>42800</v>
      </c>
      <c r="D22" s="954">
        <v>1.4603521222874301</v>
      </c>
      <c r="E22" s="1023"/>
    </row>
    <row r="23" spans="1:5" ht="15">
      <c r="A23" s="1001" t="s">
        <v>606</v>
      </c>
      <c r="B23" s="999" t="s">
        <v>126</v>
      </c>
      <c r="C23" s="953">
        <v>42648</v>
      </c>
      <c r="D23" s="954">
        <v>1.4551658250307082</v>
      </c>
      <c r="E23" s="1023"/>
    </row>
    <row r="24" spans="1:5" ht="15">
      <c r="A24" s="1001" t="s">
        <v>135</v>
      </c>
      <c r="B24" s="999" t="s">
        <v>126</v>
      </c>
      <c r="C24" s="953">
        <v>42816</v>
      </c>
      <c r="D24" s="954">
        <v>1.4608980483144534</v>
      </c>
      <c r="E24" s="1023"/>
    </row>
    <row r="25" spans="1:5" ht="15">
      <c r="A25" s="1001" t="s">
        <v>134</v>
      </c>
      <c r="B25" s="999" t="s">
        <v>126</v>
      </c>
      <c r="C25" s="953">
        <v>40343</v>
      </c>
      <c r="D25" s="954">
        <v>1.3765183567626587</v>
      </c>
      <c r="E25" s="1023"/>
    </row>
    <row r="26" spans="1:5" ht="15">
      <c r="A26" s="1001" t="s">
        <v>62</v>
      </c>
      <c r="B26" s="999" t="s">
        <v>126</v>
      </c>
      <c r="C26" s="953">
        <v>32000</v>
      </c>
      <c r="D26" s="954">
        <v>1.0918520540466767</v>
      </c>
      <c r="E26" s="1023"/>
    </row>
    <row r="27" spans="1:5" ht="15">
      <c r="A27" s="1001" t="s">
        <v>63</v>
      </c>
      <c r="B27" s="999" t="s">
        <v>126</v>
      </c>
      <c r="C27" s="953">
        <v>43074</v>
      </c>
      <c r="D27" s="954">
        <v>1.4697011055002047</v>
      </c>
      <c r="E27" s="1023"/>
    </row>
    <row r="28" spans="1:5" ht="15">
      <c r="A28" s="1001" t="s">
        <v>64</v>
      </c>
      <c r="B28" s="999" t="s">
        <v>126</v>
      </c>
      <c r="C28" s="953">
        <v>45492</v>
      </c>
      <c r="D28" s="954">
        <v>1.5522041763341068</v>
      </c>
      <c r="E28" s="1023"/>
    </row>
    <row r="29" spans="1:5" ht="15">
      <c r="A29" s="1006" t="s">
        <v>61</v>
      </c>
      <c r="B29" s="1007" t="s">
        <v>126</v>
      </c>
      <c r="C29" s="1008">
        <v>39501</v>
      </c>
      <c r="D29" s="1015">
        <v>1.3477889995905554</v>
      </c>
      <c r="E29" s="1023"/>
    </row>
    <row r="30" spans="1:5" ht="15.75" customHeight="1">
      <c r="A30" s="1024" t="s">
        <v>124</v>
      </c>
      <c r="B30" s="999"/>
      <c r="C30" s="1025"/>
      <c r="D30" s="1026"/>
      <c r="E30" s="1023"/>
    </row>
    <row r="31" spans="1:5" ht="15.75" customHeight="1">
      <c r="A31" s="1027" t="s">
        <v>168</v>
      </c>
      <c r="B31" s="999"/>
      <c r="C31" s="1025"/>
      <c r="D31" s="1026"/>
      <c r="E31" s="1023"/>
    </row>
    <row r="32" spans="1:5" ht="15.75" customHeight="1">
      <c r="A32" s="1028" t="s">
        <v>495</v>
      </c>
      <c r="B32" s="999"/>
      <c r="C32" s="1025"/>
      <c r="D32" s="1026"/>
      <c r="E32" s="1023"/>
    </row>
    <row r="33" spans="1:5" ht="15.75" customHeight="1">
      <c r="A33" s="1019" t="s">
        <v>908</v>
      </c>
      <c r="B33" s="1020"/>
      <c r="C33" s="1020"/>
      <c r="D33" s="1020"/>
      <c r="E33" s="1023"/>
    </row>
    <row r="34" spans="1:5" ht="15.75" customHeight="1">
      <c r="A34" s="1019"/>
      <c r="B34" s="1022"/>
      <c r="C34" s="1022"/>
      <c r="D34" s="1022"/>
      <c r="E34" s="1023"/>
    </row>
    <row r="35" spans="1:5" ht="15.75" customHeight="1">
      <c r="A35" s="995" t="s">
        <v>7</v>
      </c>
      <c r="B35" s="995" t="s">
        <v>494</v>
      </c>
      <c r="C35" s="996" t="s">
        <v>355</v>
      </c>
      <c r="D35" s="997" t="s">
        <v>145</v>
      </c>
      <c r="E35" s="1023"/>
    </row>
    <row r="36" spans="1:5" ht="15.75" customHeight="1">
      <c r="A36" s="1001" t="s">
        <v>133</v>
      </c>
      <c r="B36" s="999" t="s">
        <v>128</v>
      </c>
      <c r="C36" s="953">
        <v>15993.567540821376</v>
      </c>
      <c r="D36" s="954">
        <v>0.54570654909312732</v>
      </c>
      <c r="E36" s="1023"/>
    </row>
    <row r="37" spans="1:5" ht="15.75" customHeight="1">
      <c r="A37" s="1001" t="s">
        <v>648</v>
      </c>
      <c r="B37" s="999" t="s">
        <v>128</v>
      </c>
      <c r="C37" s="953">
        <v>4187</v>
      </c>
      <c r="D37" s="954">
        <v>0.14286201719666985</v>
      </c>
      <c r="E37" s="1023"/>
    </row>
    <row r="38" spans="1:5" ht="15.75" customHeight="1">
      <c r="A38" s="1001" t="s">
        <v>18</v>
      </c>
      <c r="B38" s="999" t="s">
        <v>128</v>
      </c>
      <c r="C38" s="953">
        <v>35182</v>
      </c>
      <c r="D38" s="954">
        <v>1.2004230926709432</v>
      </c>
      <c r="E38" s="1023"/>
    </row>
    <row r="39" spans="1:5" ht="15.75" customHeight="1">
      <c r="A39" s="1002" t="s">
        <v>132</v>
      </c>
      <c r="B39" s="1003" t="s">
        <v>128</v>
      </c>
      <c r="C39" s="951">
        <v>40300</v>
      </c>
      <c r="D39" s="954">
        <v>1.3750511805650334</v>
      </c>
      <c r="E39" s="1023"/>
    </row>
    <row r="40" spans="1:5" ht="15.75" customHeight="1">
      <c r="A40" s="1001" t="s">
        <v>131</v>
      </c>
      <c r="B40" s="1007" t="s">
        <v>128</v>
      </c>
      <c r="C40" s="953">
        <v>17689</v>
      </c>
      <c r="D40" s="1009">
        <v>0.60355534325098947</v>
      </c>
      <c r="E40" s="1023"/>
    </row>
    <row r="41" spans="1:5" ht="15.75" customHeight="1">
      <c r="A41" s="998" t="s">
        <v>29</v>
      </c>
      <c r="B41" s="999" t="s">
        <v>126</v>
      </c>
      <c r="C41" s="1000">
        <v>14315</v>
      </c>
      <c r="D41" s="954">
        <v>0.48843319230244303</v>
      </c>
      <c r="E41" s="1023"/>
    </row>
    <row r="42" spans="1:5" ht="15.75" customHeight="1">
      <c r="A42" s="1002" t="s">
        <v>130</v>
      </c>
      <c r="B42" s="1003" t="s">
        <v>126</v>
      </c>
      <c r="C42" s="951">
        <v>14235</v>
      </c>
      <c r="D42" s="950">
        <v>0.48570356216732635</v>
      </c>
      <c r="E42" s="1023"/>
    </row>
    <row r="43" spans="1:5" ht="15.75" customHeight="1">
      <c r="A43" s="1001" t="s">
        <v>129</v>
      </c>
      <c r="B43" s="999" t="s">
        <v>128</v>
      </c>
      <c r="C43" s="953">
        <v>35888</v>
      </c>
      <c r="D43" s="954">
        <v>1.2245120786133479</v>
      </c>
      <c r="E43" s="1023"/>
    </row>
    <row r="44" spans="1:5" ht="15.75" customHeight="1">
      <c r="A44" s="1006" t="s">
        <v>127</v>
      </c>
      <c r="B44" s="1007" t="s">
        <v>126</v>
      </c>
      <c r="C44" s="1008">
        <v>37100</v>
      </c>
      <c r="D44" s="1029">
        <v>1.2658659751603658</v>
      </c>
      <c r="E44" s="1023"/>
    </row>
    <row r="45" spans="1:5" ht="15.75" customHeight="1">
      <c r="A45" s="1001" t="s">
        <v>35</v>
      </c>
      <c r="B45" s="999" t="s">
        <v>125</v>
      </c>
      <c r="C45" s="953">
        <v>3600</v>
      </c>
      <c r="D45" s="954">
        <v>0.12283335608025113</v>
      </c>
      <c r="E45" s="1023"/>
    </row>
    <row r="46" spans="1:5" ht="15.75" customHeight="1">
      <c r="A46" s="1001" t="s">
        <v>31</v>
      </c>
      <c r="B46" s="999" t="s">
        <v>125</v>
      </c>
      <c r="C46" s="1008">
        <v>10909</v>
      </c>
      <c r="D46" s="1009">
        <v>0.37221918929984987</v>
      </c>
      <c r="E46" s="1023"/>
    </row>
    <row r="47" spans="1:5" ht="15.75" customHeight="1">
      <c r="A47" s="1024" t="s">
        <v>124</v>
      </c>
      <c r="B47" s="1030"/>
      <c r="C47" s="1031"/>
      <c r="D47" s="1032"/>
      <c r="E47" s="1023"/>
    </row>
    <row r="48" spans="1:5" ht="15.75" customHeight="1">
      <c r="A48" s="1033"/>
      <c r="B48" s="1033"/>
      <c r="C48" s="1033"/>
      <c r="D48" s="1033"/>
      <c r="E48" s="1021"/>
    </row>
    <row r="49" spans="1:5" ht="15.75" customHeight="1">
      <c r="A49" s="1034" t="s">
        <v>123</v>
      </c>
      <c r="B49" s="1033"/>
      <c r="C49" s="1033"/>
      <c r="D49" s="1033"/>
      <c r="E49" s="1021"/>
    </row>
    <row r="50" spans="1:5" ht="15.75" customHeight="1">
      <c r="A50" s="1028" t="s">
        <v>682</v>
      </c>
      <c r="B50" s="1035"/>
      <c r="C50" s="1036">
        <v>3.3737073632449555</v>
      </c>
      <c r="D50" s="1037" t="s">
        <v>684</v>
      </c>
      <c r="E50" s="1021"/>
    </row>
    <row r="51" spans="1:5" ht="15.75" customHeight="1">
      <c r="A51" s="1028" t="s">
        <v>683</v>
      </c>
      <c r="B51" s="1033"/>
      <c r="C51" s="1038">
        <v>108.59224979045135</v>
      </c>
      <c r="D51" s="1037" t="s">
        <v>601</v>
      </c>
      <c r="E51" s="1021"/>
    </row>
    <row r="52" spans="1:5" ht="15.75" customHeight="1">
      <c r="A52" s="423"/>
      <c r="B52" s="423"/>
      <c r="C52" s="423"/>
      <c r="D52" s="423"/>
    </row>
  </sheetData>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2" manualBreakCount="2">
    <brk id="32" max="4" man="1"/>
    <brk id="51"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5" tint="0.39997558519241921"/>
  </sheetPr>
  <dimension ref="A1:AB51"/>
  <sheetViews>
    <sheetView view="pageBreakPreview" zoomScaleNormal="89" zoomScaleSheetLayoutView="100" workbookViewId="0"/>
  </sheetViews>
  <sheetFormatPr baseColWidth="10" defaultColWidth="11.42578125" defaultRowHeight="15.75" customHeight="1"/>
  <cols>
    <col min="1" max="1" width="7.140625" style="23" customWidth="1"/>
    <col min="2" max="8" width="17.140625" style="23" customWidth="1"/>
    <col min="9" max="9" width="1.42578125" style="23" customWidth="1"/>
    <col min="10" max="10" width="11.42578125" style="23" customWidth="1"/>
    <col min="11" max="11" width="40.28515625" style="23" customWidth="1"/>
    <col min="12" max="16384" width="11.42578125" style="23"/>
  </cols>
  <sheetData>
    <row r="1" spans="1:28" ht="15.75" customHeight="1">
      <c r="A1" s="422" t="s">
        <v>893</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row>
    <row r="2" spans="1:28" ht="15.75" customHeight="1">
      <c r="A2" s="337"/>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row>
    <row r="3" spans="1:28" ht="40.15" customHeight="1">
      <c r="A3" s="353"/>
      <c r="B3" s="565" t="s">
        <v>462</v>
      </c>
      <c r="C3" s="565" t="s">
        <v>463</v>
      </c>
      <c r="D3" s="565" t="s">
        <v>464</v>
      </c>
      <c r="E3" s="565" t="s">
        <v>282</v>
      </c>
      <c r="F3" s="565" t="s">
        <v>465</v>
      </c>
      <c r="G3" s="565" t="s">
        <v>466</v>
      </c>
      <c r="H3" s="347" t="s">
        <v>467</v>
      </c>
      <c r="I3" s="475"/>
      <c r="J3" s="475"/>
      <c r="K3" s="337"/>
      <c r="L3" s="337"/>
      <c r="M3" s="337"/>
      <c r="N3" s="337"/>
      <c r="O3" s="337"/>
      <c r="P3" s="337"/>
      <c r="Q3" s="337"/>
      <c r="R3" s="337"/>
      <c r="S3" s="337"/>
      <c r="T3" s="337"/>
      <c r="U3" s="337"/>
      <c r="V3" s="337"/>
      <c r="W3" s="337"/>
      <c r="X3" s="337"/>
      <c r="Y3" s="337"/>
      <c r="Z3" s="337"/>
      <c r="AA3" s="337"/>
      <c r="AB3" s="337"/>
    </row>
    <row r="4" spans="1:28">
      <c r="A4" s="355"/>
      <c r="B4" s="328" t="s">
        <v>561</v>
      </c>
      <c r="C4" s="357"/>
      <c r="D4" s="347" t="s">
        <v>83</v>
      </c>
      <c r="E4" s="347" t="s">
        <v>79</v>
      </c>
      <c r="F4" s="328" t="s">
        <v>82</v>
      </c>
      <c r="G4" s="284"/>
      <c r="H4" s="284"/>
      <c r="I4" s="337"/>
      <c r="J4" s="337"/>
      <c r="K4" s="337"/>
      <c r="L4" s="337"/>
      <c r="M4" s="337"/>
      <c r="N4" s="337"/>
      <c r="O4" s="337"/>
      <c r="P4" s="337"/>
      <c r="Q4" s="337"/>
      <c r="R4" s="337"/>
      <c r="S4" s="337"/>
      <c r="T4" s="337"/>
      <c r="U4" s="337"/>
      <c r="V4" s="337"/>
      <c r="W4" s="337"/>
      <c r="X4" s="337"/>
      <c r="Y4" s="337"/>
      <c r="Z4" s="337"/>
      <c r="AA4" s="337"/>
      <c r="AB4" s="337"/>
    </row>
    <row r="5" spans="1:28" ht="15.75" customHeight="1">
      <c r="A5" s="85">
        <v>1976</v>
      </c>
      <c r="B5" s="318">
        <v>430</v>
      </c>
      <c r="C5" s="312">
        <v>76</v>
      </c>
      <c r="D5" s="90">
        <v>22.2</v>
      </c>
      <c r="E5" s="88">
        <v>39412.800000000003</v>
      </c>
      <c r="F5" s="336">
        <v>10.9</v>
      </c>
      <c r="G5" s="336">
        <v>1.93</v>
      </c>
      <c r="H5" s="88">
        <v>563</v>
      </c>
      <c r="I5" s="337"/>
      <c r="J5" s="337"/>
      <c r="K5" s="337"/>
      <c r="L5" s="337"/>
      <c r="M5" s="337"/>
      <c r="N5" s="337"/>
      <c r="O5" s="337"/>
      <c r="P5" s="337"/>
      <c r="Q5" s="337"/>
      <c r="R5" s="337"/>
      <c r="S5" s="337"/>
      <c r="T5" s="337"/>
      <c r="U5" s="337"/>
      <c r="V5" s="337"/>
      <c r="W5" s="337"/>
      <c r="X5" s="337"/>
      <c r="Y5" s="337"/>
      <c r="Z5" s="337"/>
      <c r="AA5" s="337"/>
      <c r="AB5" s="337"/>
    </row>
    <row r="6" spans="1:28" ht="15.75" customHeight="1">
      <c r="A6" s="85">
        <v>1981</v>
      </c>
      <c r="B6" s="319">
        <v>270</v>
      </c>
      <c r="C6" s="88">
        <v>70</v>
      </c>
      <c r="D6" s="90">
        <v>18.600000000000001</v>
      </c>
      <c r="E6" s="88">
        <v>40399.4</v>
      </c>
      <c r="F6" s="336">
        <v>6.7</v>
      </c>
      <c r="G6" s="336">
        <v>1.73</v>
      </c>
      <c r="H6" s="88">
        <v>460</v>
      </c>
      <c r="I6" s="337"/>
      <c r="J6" s="337"/>
      <c r="K6" s="337"/>
      <c r="L6" s="337"/>
      <c r="M6" s="337"/>
      <c r="N6" s="337"/>
      <c r="O6" s="337"/>
      <c r="P6" s="337"/>
      <c r="Q6" s="337"/>
      <c r="R6" s="337"/>
      <c r="S6" s="337"/>
      <c r="T6" s="337"/>
      <c r="U6" s="337"/>
      <c r="V6" s="337"/>
      <c r="W6" s="337"/>
      <c r="X6" s="337"/>
      <c r="Y6" s="337"/>
      <c r="Z6" s="337"/>
      <c r="AA6" s="337"/>
      <c r="AB6" s="337"/>
    </row>
    <row r="7" spans="1:28" ht="15.75" customHeight="1">
      <c r="A7" s="85">
        <v>1983</v>
      </c>
      <c r="B7" s="319">
        <v>105</v>
      </c>
      <c r="C7" s="88">
        <v>65</v>
      </c>
      <c r="D7" s="90">
        <v>14.3</v>
      </c>
      <c r="E7" s="88">
        <v>46987.199999999997</v>
      </c>
      <c r="F7" s="336">
        <v>2.2000000000000002</v>
      </c>
      <c r="G7" s="336">
        <v>1.38</v>
      </c>
      <c r="H7" s="88">
        <v>304</v>
      </c>
      <c r="I7" s="337"/>
      <c r="J7" s="337"/>
      <c r="K7" s="337"/>
      <c r="L7" s="337"/>
      <c r="M7" s="337"/>
      <c r="N7" s="337"/>
      <c r="O7" s="337"/>
      <c r="P7" s="337"/>
      <c r="Q7" s="337"/>
      <c r="R7" s="337"/>
      <c r="S7" s="337"/>
      <c r="T7" s="337"/>
      <c r="U7" s="337"/>
      <c r="V7" s="337"/>
      <c r="W7" s="337"/>
      <c r="X7" s="337"/>
      <c r="Y7" s="337"/>
      <c r="Z7" s="337"/>
      <c r="AA7" s="337"/>
      <c r="AB7" s="337"/>
    </row>
    <row r="8" spans="1:28" ht="15.75" customHeight="1">
      <c r="A8" s="85">
        <v>1985</v>
      </c>
      <c r="B8" s="319">
        <v>81</v>
      </c>
      <c r="C8" s="88">
        <v>51</v>
      </c>
      <c r="D8" s="90">
        <v>13.4</v>
      </c>
      <c r="E8" s="88">
        <v>63779</v>
      </c>
      <c r="F8" s="336">
        <v>1.3</v>
      </c>
      <c r="G8" s="336">
        <v>0.8</v>
      </c>
      <c r="H8" s="88">
        <v>211</v>
      </c>
      <c r="I8" s="337"/>
      <c r="J8" s="337"/>
      <c r="K8" s="337"/>
      <c r="L8" s="337"/>
      <c r="M8" s="337"/>
      <c r="N8" s="337"/>
      <c r="O8" s="337"/>
      <c r="P8" s="337"/>
      <c r="Q8" s="337"/>
      <c r="R8" s="337"/>
      <c r="S8" s="337"/>
      <c r="T8" s="337"/>
      <c r="U8" s="337"/>
      <c r="V8" s="337"/>
      <c r="W8" s="337"/>
      <c r="X8" s="337"/>
      <c r="Y8" s="337"/>
      <c r="Z8" s="337"/>
      <c r="AA8" s="337"/>
      <c r="AB8" s="337"/>
    </row>
    <row r="9" spans="1:28" ht="15.75" customHeight="1">
      <c r="A9" s="85">
        <v>1987</v>
      </c>
      <c r="B9" s="319">
        <v>54</v>
      </c>
      <c r="C9" s="88">
        <v>42</v>
      </c>
      <c r="D9" s="90">
        <v>13.6</v>
      </c>
      <c r="E9" s="88">
        <v>62464.3</v>
      </c>
      <c r="F9" s="336">
        <v>0.9</v>
      </c>
      <c r="G9" s="336">
        <v>0.67</v>
      </c>
      <c r="H9" s="88">
        <v>218</v>
      </c>
      <c r="I9" s="337"/>
      <c r="J9" s="337"/>
      <c r="K9" s="337"/>
      <c r="L9" s="337"/>
      <c r="M9" s="337"/>
      <c r="N9" s="337"/>
      <c r="O9" s="337"/>
      <c r="P9" s="337"/>
      <c r="Q9" s="337"/>
      <c r="R9" s="337"/>
      <c r="S9" s="337"/>
      <c r="T9" s="337"/>
      <c r="U9" s="337"/>
      <c r="V9" s="337"/>
      <c r="W9" s="337"/>
      <c r="X9" s="337"/>
      <c r="Y9" s="337"/>
      <c r="Z9" s="337"/>
      <c r="AA9" s="337"/>
      <c r="AB9" s="337"/>
    </row>
    <row r="10" spans="1:28" ht="15.75" customHeight="1">
      <c r="A10" s="85">
        <v>1989</v>
      </c>
      <c r="B10" s="319">
        <v>22</v>
      </c>
      <c r="C10" s="88">
        <v>26</v>
      </c>
      <c r="D10" s="90">
        <v>12.1</v>
      </c>
      <c r="E10" s="88">
        <v>68915.8</v>
      </c>
      <c r="F10" s="336">
        <v>0.32</v>
      </c>
      <c r="G10" s="336">
        <v>0.38</v>
      </c>
      <c r="H10" s="88">
        <v>176</v>
      </c>
      <c r="I10" s="337"/>
      <c r="J10" s="337"/>
      <c r="K10" s="337"/>
      <c r="L10" s="337"/>
      <c r="M10" s="337"/>
      <c r="N10" s="337"/>
      <c r="O10" s="337"/>
      <c r="P10" s="337"/>
      <c r="Q10" s="337"/>
      <c r="R10" s="337"/>
      <c r="S10" s="337"/>
      <c r="T10" s="337"/>
      <c r="U10" s="337"/>
      <c r="V10" s="337"/>
      <c r="W10" s="337"/>
      <c r="X10" s="337"/>
      <c r="Y10" s="337"/>
      <c r="Z10" s="337"/>
      <c r="AA10" s="337"/>
      <c r="AB10" s="337"/>
    </row>
    <row r="11" spans="1:28" ht="15.75" customHeight="1">
      <c r="A11" s="317">
        <v>1990</v>
      </c>
      <c r="B11" s="88">
        <v>21</v>
      </c>
      <c r="C11" s="316">
        <v>21</v>
      </c>
      <c r="D11" s="90">
        <v>14.8</v>
      </c>
      <c r="E11" s="88">
        <v>71054</v>
      </c>
      <c r="F11" s="336">
        <v>0.3</v>
      </c>
      <c r="G11" s="336">
        <v>0.3</v>
      </c>
      <c r="H11" s="88">
        <v>209</v>
      </c>
      <c r="I11" s="337"/>
      <c r="J11" s="337"/>
      <c r="K11" s="337"/>
      <c r="L11" s="337"/>
      <c r="M11" s="337"/>
      <c r="N11" s="337"/>
      <c r="O11" s="337"/>
      <c r="P11" s="337"/>
      <c r="Q11" s="337"/>
      <c r="R11" s="337"/>
      <c r="S11" s="337"/>
      <c r="T11" s="337"/>
      <c r="U11" s="337"/>
      <c r="V11" s="337"/>
      <c r="W11" s="337"/>
      <c r="X11" s="337"/>
      <c r="Y11" s="337"/>
      <c r="Z11" s="337"/>
      <c r="AA11" s="337"/>
      <c r="AB11" s="337"/>
    </row>
    <row r="12" spans="1:28" ht="15.75" customHeight="1">
      <c r="A12" s="317">
        <v>1991</v>
      </c>
      <c r="B12" s="88">
        <v>23</v>
      </c>
      <c r="C12" s="88">
        <v>19</v>
      </c>
      <c r="D12" s="90">
        <v>15.2</v>
      </c>
      <c r="E12" s="88">
        <v>73945</v>
      </c>
      <c r="F12" s="336">
        <v>0.31</v>
      </c>
      <c r="G12" s="336">
        <v>0.26</v>
      </c>
      <c r="H12" s="88">
        <v>209</v>
      </c>
      <c r="I12" s="337"/>
      <c r="J12" s="337"/>
      <c r="K12" s="337"/>
      <c r="L12" s="337"/>
      <c r="M12" s="337"/>
      <c r="N12" s="337"/>
      <c r="O12" s="337"/>
      <c r="P12" s="337"/>
      <c r="Q12" s="337"/>
      <c r="R12" s="337"/>
      <c r="S12" s="337"/>
      <c r="T12" s="337"/>
      <c r="U12" s="337"/>
      <c r="V12" s="337"/>
      <c r="W12" s="337"/>
      <c r="X12" s="337"/>
      <c r="Y12" s="337"/>
      <c r="Z12" s="337"/>
      <c r="AA12" s="337"/>
      <c r="AB12" s="337"/>
    </row>
    <row r="13" spans="1:28" ht="15.75" customHeight="1">
      <c r="A13" s="317">
        <v>1992</v>
      </c>
      <c r="B13" s="88">
        <v>18</v>
      </c>
      <c r="C13" s="88">
        <v>16</v>
      </c>
      <c r="D13" s="90">
        <v>13.4</v>
      </c>
      <c r="E13" s="88">
        <v>72902</v>
      </c>
      <c r="F13" s="336">
        <v>0.25</v>
      </c>
      <c r="G13" s="336">
        <v>0.22</v>
      </c>
      <c r="H13" s="88">
        <v>184</v>
      </c>
      <c r="I13" s="337"/>
      <c r="J13" s="337"/>
      <c r="K13" s="337"/>
      <c r="L13" s="337"/>
      <c r="M13" s="337"/>
      <c r="N13" s="337"/>
      <c r="O13" s="337"/>
      <c r="P13" s="337"/>
      <c r="Q13" s="337"/>
      <c r="R13" s="337"/>
      <c r="S13" s="337"/>
      <c r="T13" s="337"/>
      <c r="U13" s="337"/>
      <c r="V13" s="337"/>
      <c r="W13" s="337"/>
      <c r="X13" s="337"/>
      <c r="Y13" s="337"/>
      <c r="Z13" s="337"/>
      <c r="AA13" s="337"/>
      <c r="AB13" s="337"/>
    </row>
    <row r="14" spans="1:28" ht="15.75" customHeight="1">
      <c r="A14" s="317">
        <v>1993</v>
      </c>
      <c r="B14" s="88">
        <v>11</v>
      </c>
      <c r="C14" s="88">
        <v>12</v>
      </c>
      <c r="D14" s="90">
        <v>13.3</v>
      </c>
      <c r="E14" s="88">
        <v>70443</v>
      </c>
      <c r="F14" s="336">
        <v>0.16</v>
      </c>
      <c r="G14" s="336">
        <v>0.17</v>
      </c>
      <c r="H14" s="88">
        <v>189</v>
      </c>
      <c r="I14" s="337"/>
      <c r="J14" s="337"/>
      <c r="K14" s="337"/>
      <c r="L14" s="337"/>
      <c r="M14" s="337"/>
      <c r="N14" s="337"/>
      <c r="O14" s="337"/>
      <c r="P14" s="337"/>
      <c r="Q14" s="337"/>
      <c r="R14" s="337"/>
      <c r="S14" s="337"/>
      <c r="T14" s="337"/>
      <c r="U14" s="337"/>
      <c r="V14" s="337"/>
      <c r="W14" s="337"/>
      <c r="X14" s="337"/>
      <c r="Y14" s="337"/>
      <c r="Z14" s="337"/>
      <c r="AA14" s="337"/>
      <c r="AB14" s="337"/>
    </row>
    <row r="15" spans="1:28" ht="15.75" customHeight="1">
      <c r="A15" s="317">
        <v>1994</v>
      </c>
      <c r="B15" s="88">
        <v>9</v>
      </c>
      <c r="C15" s="88">
        <v>12</v>
      </c>
      <c r="D15" s="90">
        <v>12.7</v>
      </c>
      <c r="E15" s="88">
        <v>72256</v>
      </c>
      <c r="F15" s="336">
        <v>0.12</v>
      </c>
      <c r="G15" s="336">
        <v>0.17</v>
      </c>
      <c r="H15" s="88">
        <v>176</v>
      </c>
      <c r="I15" s="337"/>
      <c r="J15" s="337"/>
      <c r="K15" s="337"/>
      <c r="L15" s="337"/>
      <c r="M15" s="337"/>
      <c r="N15" s="337"/>
      <c r="O15" s="337"/>
      <c r="P15" s="337"/>
      <c r="Q15" s="337"/>
      <c r="R15" s="337"/>
      <c r="S15" s="337"/>
      <c r="T15" s="337"/>
      <c r="U15" s="337"/>
      <c r="V15" s="337"/>
      <c r="W15" s="337"/>
      <c r="X15" s="337"/>
      <c r="Y15" s="337"/>
      <c r="Z15" s="337"/>
      <c r="AA15" s="337"/>
      <c r="AB15" s="337"/>
    </row>
    <row r="16" spans="1:28" ht="15.75" customHeight="1">
      <c r="A16" s="317">
        <v>1995</v>
      </c>
      <c r="B16" s="88">
        <v>7</v>
      </c>
      <c r="C16" s="88">
        <v>11</v>
      </c>
      <c r="D16" s="90">
        <v>12.4</v>
      </c>
      <c r="E16" s="88">
        <v>75907</v>
      </c>
      <c r="F16" s="336">
        <v>0.09</v>
      </c>
      <c r="G16" s="336">
        <v>0.14000000000000001</v>
      </c>
      <c r="H16" s="88">
        <v>163</v>
      </c>
      <c r="I16" s="337"/>
      <c r="J16" s="337"/>
      <c r="K16" s="337"/>
      <c r="L16" s="337"/>
      <c r="M16" s="337"/>
      <c r="N16" s="337"/>
      <c r="O16" s="337"/>
      <c r="P16" s="337"/>
      <c r="Q16" s="337"/>
      <c r="R16" s="337"/>
      <c r="S16" s="337"/>
      <c r="T16" s="337"/>
      <c r="U16" s="337"/>
      <c r="V16" s="337"/>
      <c r="W16" s="337"/>
      <c r="X16" s="337"/>
      <c r="Y16" s="337"/>
      <c r="Z16" s="337"/>
      <c r="AA16" s="337"/>
      <c r="AB16" s="337"/>
    </row>
    <row r="17" spans="1:28" ht="15.75" customHeight="1">
      <c r="A17" s="317">
        <v>1996</v>
      </c>
      <c r="B17" s="88">
        <v>7</v>
      </c>
      <c r="C17" s="88">
        <v>12</v>
      </c>
      <c r="D17" s="90">
        <v>13.6</v>
      </c>
      <c r="E17" s="88">
        <v>76326</v>
      </c>
      <c r="F17" s="336">
        <v>0.09</v>
      </c>
      <c r="G17" s="336">
        <v>0.16</v>
      </c>
      <c r="H17" s="88">
        <v>178</v>
      </c>
      <c r="I17" s="337"/>
      <c r="J17" s="337"/>
      <c r="K17" s="337"/>
      <c r="L17" s="337"/>
      <c r="M17" s="337"/>
      <c r="N17" s="337"/>
      <c r="O17" s="337"/>
      <c r="P17" s="337"/>
      <c r="Q17" s="337"/>
      <c r="R17" s="337"/>
      <c r="S17" s="337"/>
      <c r="T17" s="337"/>
      <c r="U17" s="337"/>
      <c r="V17" s="337"/>
      <c r="W17" s="337"/>
      <c r="X17" s="337"/>
      <c r="Y17" s="337"/>
      <c r="Z17" s="337"/>
      <c r="AA17" s="337"/>
      <c r="AB17" s="337"/>
    </row>
    <row r="18" spans="1:28" ht="15.75" customHeight="1">
      <c r="A18" s="317">
        <v>1997</v>
      </c>
      <c r="B18" s="88">
        <v>7</v>
      </c>
      <c r="C18" s="88">
        <v>10</v>
      </c>
      <c r="D18" s="90">
        <v>12.7</v>
      </c>
      <c r="E18" s="88">
        <v>76491</v>
      </c>
      <c r="F18" s="336">
        <v>9.1514034330836311E-2</v>
      </c>
      <c r="G18" s="336">
        <v>0.13073433475833759</v>
      </c>
      <c r="H18" s="88">
        <v>166.03260514308872</v>
      </c>
      <c r="I18" s="337"/>
      <c r="J18" s="337"/>
      <c r="K18" s="337"/>
      <c r="L18" s="337"/>
      <c r="M18" s="337"/>
      <c r="N18" s="337"/>
      <c r="O18" s="337"/>
      <c r="P18" s="337"/>
      <c r="Q18" s="337"/>
      <c r="R18" s="337"/>
      <c r="S18" s="337"/>
      <c r="T18" s="337"/>
      <c r="U18" s="337"/>
      <c r="V18" s="337"/>
      <c r="W18" s="337"/>
      <c r="X18" s="337"/>
      <c r="Y18" s="337"/>
      <c r="Z18" s="337"/>
      <c r="AA18" s="337"/>
      <c r="AB18" s="337"/>
    </row>
    <row r="19" spans="1:28" ht="15.75" customHeight="1">
      <c r="A19" s="317">
        <v>1998</v>
      </c>
      <c r="B19" s="88">
        <v>7</v>
      </c>
      <c r="C19" s="88">
        <v>10.5</v>
      </c>
      <c r="D19" s="90">
        <v>13.8</v>
      </c>
      <c r="E19" s="88">
        <v>78337</v>
      </c>
      <c r="F19" s="336">
        <v>0.09</v>
      </c>
      <c r="G19" s="336">
        <v>0.13</v>
      </c>
      <c r="H19" s="88">
        <v>176</v>
      </c>
      <c r="I19" s="337"/>
      <c r="J19" s="337"/>
      <c r="K19" s="337"/>
      <c r="L19" s="337"/>
      <c r="M19" s="337"/>
      <c r="N19" s="337"/>
      <c r="O19" s="337"/>
      <c r="P19" s="337"/>
      <c r="Q19" s="337"/>
      <c r="R19" s="337"/>
      <c r="S19" s="337"/>
      <c r="T19" s="337"/>
      <c r="U19" s="337"/>
      <c r="V19" s="337"/>
      <c r="W19" s="337"/>
      <c r="X19" s="337"/>
      <c r="Y19" s="337"/>
      <c r="Z19" s="337"/>
      <c r="AA19" s="337"/>
      <c r="AB19" s="337"/>
    </row>
    <row r="20" spans="1:28" ht="15.75" customHeight="1">
      <c r="A20" s="317">
        <v>1999</v>
      </c>
      <c r="B20" s="88">
        <v>6</v>
      </c>
      <c r="C20" s="88">
        <v>10</v>
      </c>
      <c r="D20" s="90">
        <v>12.6</v>
      </c>
      <c r="E20" s="88">
        <v>80305</v>
      </c>
      <c r="F20" s="336">
        <v>7.4715041501403734E-2</v>
      </c>
      <c r="G20" s="336">
        <v>0.12452506916900623</v>
      </c>
      <c r="H20" s="88">
        <v>156.90158715294785</v>
      </c>
      <c r="I20" s="337"/>
      <c r="J20" s="337"/>
      <c r="K20" s="337"/>
      <c r="L20" s="337"/>
      <c r="M20" s="337"/>
      <c r="N20" s="337"/>
      <c r="O20" s="337"/>
      <c r="P20" s="337"/>
      <c r="Q20" s="337"/>
      <c r="R20" s="337"/>
      <c r="S20" s="337"/>
      <c r="T20" s="337"/>
      <c r="U20" s="337"/>
      <c r="V20" s="337"/>
      <c r="W20" s="337"/>
      <c r="X20" s="337"/>
      <c r="Y20" s="337"/>
      <c r="Z20" s="337"/>
      <c r="AA20" s="337"/>
      <c r="AB20" s="337"/>
    </row>
    <row r="21" spans="1:28" ht="15.75" customHeight="1">
      <c r="A21" s="99" t="s">
        <v>168</v>
      </c>
      <c r="B21" s="88"/>
      <c r="C21" s="88"/>
      <c r="D21" s="90"/>
      <c r="E21" s="88"/>
      <c r="F21" s="336"/>
      <c r="G21" s="336"/>
      <c r="H21" s="88"/>
      <c r="I21" s="337"/>
      <c r="J21" s="337"/>
      <c r="K21" s="337"/>
      <c r="L21" s="337"/>
      <c r="M21" s="337"/>
      <c r="N21" s="337"/>
      <c r="O21" s="337"/>
      <c r="P21" s="337"/>
      <c r="Q21" s="337"/>
      <c r="R21" s="337"/>
      <c r="S21" s="337"/>
      <c r="T21" s="337"/>
      <c r="U21" s="337"/>
      <c r="V21" s="337"/>
      <c r="W21" s="337"/>
      <c r="X21" s="337"/>
      <c r="Y21" s="337"/>
      <c r="Z21" s="337"/>
      <c r="AA21" s="337"/>
      <c r="AB21" s="337"/>
    </row>
    <row r="22" spans="1:28" ht="15.75" customHeight="1">
      <c r="A22" s="106" t="s">
        <v>562</v>
      </c>
      <c r="B22" s="88"/>
      <c r="C22" s="88"/>
      <c r="D22" s="90"/>
      <c r="E22" s="88"/>
      <c r="F22" s="336"/>
      <c r="G22" s="336"/>
      <c r="H22" s="88"/>
      <c r="I22" s="337"/>
      <c r="J22" s="337"/>
      <c r="K22" s="337"/>
      <c r="L22" s="337"/>
      <c r="M22" s="337"/>
      <c r="N22" s="337"/>
      <c r="O22" s="337"/>
      <c r="P22" s="337"/>
      <c r="Q22" s="337"/>
      <c r="R22" s="337"/>
      <c r="S22" s="337"/>
      <c r="T22" s="337"/>
      <c r="U22" s="337"/>
      <c r="V22" s="337"/>
      <c r="W22" s="337"/>
      <c r="X22" s="337"/>
      <c r="Y22" s="337"/>
      <c r="Z22" s="337"/>
      <c r="AA22" s="337"/>
      <c r="AB22" s="337"/>
    </row>
    <row r="23" spans="1:28" ht="15.75" customHeight="1">
      <c r="A23" s="422" t="s">
        <v>893</v>
      </c>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row>
    <row r="24" spans="1:28" ht="15.75" customHeight="1">
      <c r="A24" s="337"/>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row>
    <row r="25" spans="1:28" ht="31.5" customHeight="1">
      <c r="A25" s="353"/>
      <c r="B25" s="676" t="s">
        <v>462</v>
      </c>
      <c r="C25" s="676" t="s">
        <v>463</v>
      </c>
      <c r="D25" s="676" t="s">
        <v>464</v>
      </c>
      <c r="E25" s="676" t="s">
        <v>282</v>
      </c>
      <c r="F25" s="676" t="s">
        <v>465</v>
      </c>
      <c r="G25" s="676" t="s">
        <v>466</v>
      </c>
      <c r="H25" s="677" t="s">
        <v>467</v>
      </c>
      <c r="I25" s="475"/>
      <c r="J25" s="475"/>
      <c r="K25" s="337"/>
      <c r="L25" s="337"/>
      <c r="M25" s="337"/>
      <c r="N25" s="337"/>
      <c r="O25" s="337"/>
      <c r="P25" s="337"/>
      <c r="Q25" s="337"/>
      <c r="R25" s="337"/>
      <c r="S25" s="337"/>
      <c r="T25" s="337"/>
      <c r="U25" s="337"/>
      <c r="V25" s="337"/>
      <c r="W25" s="337"/>
      <c r="X25" s="337"/>
      <c r="Y25" s="337"/>
      <c r="Z25" s="337"/>
      <c r="AA25" s="337"/>
      <c r="AB25" s="337"/>
    </row>
    <row r="26" spans="1:28" ht="15.75" customHeight="1">
      <c r="A26" s="355"/>
      <c r="B26" s="660" t="s">
        <v>561</v>
      </c>
      <c r="C26" s="661"/>
      <c r="D26" s="677" t="s">
        <v>83</v>
      </c>
      <c r="E26" s="677" t="s">
        <v>79</v>
      </c>
      <c r="F26" s="660" t="s">
        <v>82</v>
      </c>
      <c r="G26" s="661"/>
      <c r="H26" s="661"/>
      <c r="I26" s="337"/>
      <c r="J26" s="337"/>
      <c r="K26" s="337"/>
      <c r="L26" s="337"/>
      <c r="M26" s="337"/>
      <c r="N26" s="337"/>
      <c r="O26" s="337"/>
      <c r="P26" s="337"/>
      <c r="Q26" s="337"/>
      <c r="R26" s="337"/>
      <c r="S26" s="337"/>
      <c r="T26" s="337"/>
      <c r="U26" s="337"/>
      <c r="V26" s="337"/>
      <c r="W26" s="337"/>
      <c r="X26" s="337"/>
      <c r="Y26" s="337"/>
      <c r="Z26" s="337"/>
      <c r="AA26" s="337"/>
      <c r="AB26" s="337"/>
    </row>
    <row r="27" spans="1:28" ht="15.75" customHeight="1">
      <c r="A27" s="317">
        <v>2000</v>
      </c>
      <c r="B27" s="88">
        <v>5</v>
      </c>
      <c r="C27" s="88">
        <v>8.5</v>
      </c>
      <c r="D27" s="90">
        <v>12.2</v>
      </c>
      <c r="E27" s="88">
        <v>82154</v>
      </c>
      <c r="F27" s="336">
        <v>6.0861021811762506E-2</v>
      </c>
      <c r="G27" s="336">
        <v>0.10346373707999626</v>
      </c>
      <c r="H27" s="88">
        <v>148.5008932207005</v>
      </c>
      <c r="I27" s="337"/>
      <c r="J27" s="337"/>
      <c r="K27" s="337"/>
      <c r="L27" s="337"/>
      <c r="M27" s="337"/>
      <c r="N27" s="337"/>
      <c r="O27" s="337"/>
      <c r="P27" s="337"/>
      <c r="Q27" s="337"/>
      <c r="R27" s="337"/>
      <c r="S27" s="337"/>
      <c r="T27" s="337"/>
      <c r="U27" s="337"/>
      <c r="V27" s="337"/>
      <c r="W27" s="337"/>
      <c r="X27" s="337"/>
      <c r="Y27" s="337"/>
      <c r="Z27" s="337"/>
      <c r="AA27" s="337"/>
      <c r="AB27" s="337"/>
    </row>
    <row r="28" spans="1:28" ht="15.75" customHeight="1">
      <c r="A28" s="317">
        <v>2001</v>
      </c>
      <c r="B28" s="88">
        <v>5</v>
      </c>
      <c r="C28" s="88">
        <v>9</v>
      </c>
      <c r="D28" s="90">
        <v>11.5</v>
      </c>
      <c r="E28" s="88">
        <v>83849</v>
      </c>
      <c r="F28" s="336">
        <v>5.9630774867018697E-2</v>
      </c>
      <c r="G28" s="336">
        <v>0.10733539476063365</v>
      </c>
      <c r="H28" s="88">
        <v>137.15078219414301</v>
      </c>
      <c r="I28" s="337"/>
      <c r="J28" s="337"/>
      <c r="K28" s="337"/>
      <c r="L28" s="337"/>
      <c r="M28" s="337"/>
      <c r="N28" s="337"/>
      <c r="O28" s="337"/>
      <c r="P28" s="337"/>
      <c r="Q28" s="337"/>
      <c r="R28" s="337"/>
      <c r="S28" s="337"/>
      <c r="T28" s="337"/>
      <c r="U28" s="337"/>
      <c r="V28" s="337"/>
      <c r="W28" s="337"/>
      <c r="X28" s="337"/>
      <c r="Y28" s="337"/>
      <c r="Z28" s="337"/>
      <c r="AA28" s="337"/>
      <c r="AB28" s="337"/>
    </row>
    <row r="29" spans="1:28" ht="15.75" customHeight="1">
      <c r="A29" s="317">
        <v>2002</v>
      </c>
      <c r="B29" s="88">
        <v>4</v>
      </c>
      <c r="C29" s="88">
        <v>7</v>
      </c>
      <c r="D29" s="90">
        <v>11</v>
      </c>
      <c r="E29" s="88">
        <v>83366</v>
      </c>
      <c r="F29" s="336">
        <v>4.7981359203564326E-2</v>
      </c>
      <c r="G29" s="336">
        <v>8.3967378606237569E-2</v>
      </c>
      <c r="H29" s="88">
        <v>131.94873780980188</v>
      </c>
      <c r="I29" s="337"/>
      <c r="J29" s="337"/>
      <c r="K29" s="337"/>
      <c r="L29" s="337"/>
      <c r="M29" s="337"/>
      <c r="N29" s="337"/>
      <c r="O29" s="337"/>
      <c r="P29" s="337"/>
      <c r="Q29" s="337"/>
      <c r="R29" s="337"/>
      <c r="S29" s="337"/>
      <c r="T29" s="337"/>
      <c r="U29" s="337"/>
      <c r="V29" s="337"/>
      <c r="W29" s="337"/>
      <c r="X29" s="337"/>
      <c r="Y29" s="337"/>
      <c r="Z29" s="337"/>
      <c r="AA29" s="337"/>
      <c r="AB29" s="337"/>
    </row>
    <row r="30" spans="1:28" ht="15.75" customHeight="1">
      <c r="A30" s="317">
        <v>2003</v>
      </c>
      <c r="B30" s="88">
        <v>3</v>
      </c>
      <c r="C30" s="88">
        <v>7</v>
      </c>
      <c r="D30" s="90">
        <v>11.3</v>
      </c>
      <c r="E30" s="88">
        <v>80141</v>
      </c>
      <c r="F30" s="336">
        <v>3.7433807669588252E-2</v>
      </c>
      <c r="G30" s="336">
        <v>8.7345551229039253E-2</v>
      </c>
      <c r="H30" s="88">
        <v>141.00067555544908</v>
      </c>
      <c r="I30" s="337"/>
      <c r="J30" s="337"/>
      <c r="K30" s="337"/>
      <c r="L30" s="337"/>
      <c r="M30" s="337"/>
      <c r="N30" s="337"/>
      <c r="O30" s="337"/>
      <c r="P30" s="337"/>
      <c r="Q30" s="337"/>
      <c r="R30" s="337"/>
      <c r="S30" s="337"/>
      <c r="T30" s="337"/>
      <c r="U30" s="337"/>
      <c r="V30" s="337"/>
      <c r="W30" s="337"/>
      <c r="X30" s="337"/>
      <c r="Y30" s="337"/>
      <c r="Z30" s="337"/>
      <c r="AA30" s="337"/>
      <c r="AB30" s="337"/>
    </row>
    <row r="31" spans="1:28" ht="15.75" customHeight="1">
      <c r="A31" s="317">
        <v>2004</v>
      </c>
      <c r="B31" s="88">
        <v>4</v>
      </c>
      <c r="C31" s="88">
        <v>7</v>
      </c>
      <c r="D31" s="90">
        <v>11.4</v>
      </c>
      <c r="E31" s="88">
        <v>79431</v>
      </c>
      <c r="F31" s="336">
        <v>5.0358037956561269E-2</v>
      </c>
      <c r="G31" s="336">
        <v>8.8126566423982214E-2</v>
      </c>
      <c r="H31" s="88">
        <v>143.52040817619962</v>
      </c>
      <c r="I31" s="337"/>
      <c r="J31" s="337"/>
      <c r="K31" s="337"/>
      <c r="L31" s="337"/>
      <c r="M31" s="337"/>
      <c r="N31" s="337"/>
      <c r="O31" s="337"/>
      <c r="P31" s="337"/>
      <c r="Q31" s="337"/>
      <c r="R31" s="337"/>
      <c r="S31" s="337"/>
      <c r="T31" s="337"/>
      <c r="U31" s="337"/>
      <c r="V31" s="337"/>
      <c r="W31" s="337"/>
      <c r="X31" s="337"/>
      <c r="Y31" s="337"/>
      <c r="Z31" s="337"/>
      <c r="AA31" s="337"/>
      <c r="AB31" s="337"/>
    </row>
    <row r="32" spans="1:28" ht="15.75" customHeight="1">
      <c r="A32" s="317">
        <v>2005</v>
      </c>
      <c r="B32" s="88">
        <v>3</v>
      </c>
      <c r="C32" s="88">
        <v>8</v>
      </c>
      <c r="D32" s="90">
        <v>12.6</v>
      </c>
      <c r="E32" s="88">
        <v>84884</v>
      </c>
      <c r="F32" s="336">
        <v>3.5342257049321313E-2</v>
      </c>
      <c r="G32" s="336">
        <v>9.4246018798190168E-2</v>
      </c>
      <c r="H32" s="88">
        <v>148.43747960714953</v>
      </c>
      <c r="I32" s="337"/>
      <c r="J32" s="337"/>
      <c r="K32" s="337"/>
      <c r="L32" s="337"/>
      <c r="M32" s="337"/>
      <c r="N32" s="337"/>
      <c r="O32" s="337"/>
      <c r="P32" s="337"/>
      <c r="Q32" s="337"/>
      <c r="R32" s="337"/>
      <c r="S32" s="337"/>
      <c r="T32" s="337"/>
      <c r="U32" s="337"/>
      <c r="V32" s="337"/>
      <c r="W32" s="337"/>
      <c r="X32" s="337"/>
      <c r="Y32" s="337"/>
      <c r="Z32" s="337"/>
      <c r="AA32" s="337"/>
      <c r="AB32" s="337"/>
    </row>
    <row r="33" spans="1:28" ht="15.75" customHeight="1">
      <c r="A33" s="317">
        <v>2006</v>
      </c>
      <c r="B33" s="88">
        <v>3</v>
      </c>
      <c r="C33" s="88">
        <v>8</v>
      </c>
      <c r="D33" s="90">
        <v>11.6</v>
      </c>
      <c r="E33" s="88">
        <v>84994</v>
      </c>
      <c r="F33" s="336">
        <v>3.5296740891290979E-2</v>
      </c>
      <c r="G33" s="336">
        <v>9.4124642376775938E-2</v>
      </c>
      <c r="H33" s="88">
        <v>136.48073144632511</v>
      </c>
      <c r="I33" s="337"/>
      <c r="J33" s="337"/>
      <c r="K33" s="337"/>
      <c r="L33" s="337"/>
      <c r="M33" s="337"/>
      <c r="N33" s="337"/>
      <c r="O33" s="337"/>
      <c r="P33" s="337"/>
      <c r="Q33" s="337"/>
      <c r="R33" s="337"/>
      <c r="S33" s="337"/>
      <c r="T33" s="337"/>
      <c r="U33" s="337"/>
      <c r="V33" s="337"/>
      <c r="W33" s="337"/>
      <c r="X33" s="337"/>
      <c r="Y33" s="337"/>
      <c r="Z33" s="337"/>
      <c r="AA33" s="337"/>
      <c r="AB33" s="337"/>
    </row>
    <row r="34" spans="1:28" ht="15.75" customHeight="1">
      <c r="A34" s="317">
        <v>2007</v>
      </c>
      <c r="B34" s="88">
        <v>2</v>
      </c>
      <c r="C34" s="88">
        <v>7</v>
      </c>
      <c r="D34" s="90">
        <v>12.3</v>
      </c>
      <c r="E34" s="88">
        <v>89022</v>
      </c>
      <c r="F34" s="336">
        <v>2.2466459390857705E-2</v>
      </c>
      <c r="G34" s="336">
        <v>7.8632607868001969E-2</v>
      </c>
      <c r="H34" s="88">
        <v>138.16872525377488</v>
      </c>
      <c r="I34" s="337"/>
      <c r="J34" s="337"/>
      <c r="K34" s="337"/>
      <c r="L34" s="337"/>
      <c r="M34" s="337"/>
      <c r="N34" s="337"/>
      <c r="O34" s="337"/>
      <c r="P34" s="337"/>
      <c r="Q34" s="337"/>
      <c r="R34" s="337"/>
      <c r="S34" s="337"/>
      <c r="T34" s="337"/>
      <c r="U34" s="337"/>
      <c r="V34" s="337"/>
      <c r="W34" s="337"/>
      <c r="X34" s="337"/>
      <c r="Y34" s="337"/>
      <c r="Z34" s="337"/>
      <c r="AA34" s="337"/>
      <c r="AB34" s="337"/>
    </row>
    <row r="35" spans="1:28" ht="15.75" customHeight="1">
      <c r="A35" s="317">
        <v>2008</v>
      </c>
      <c r="B35" s="88">
        <v>3</v>
      </c>
      <c r="C35" s="88">
        <v>7</v>
      </c>
      <c r="D35" s="90">
        <v>12.3</v>
      </c>
      <c r="E35" s="88">
        <v>88658</v>
      </c>
      <c r="F35" s="336">
        <v>3.3837807763258884E-2</v>
      </c>
      <c r="G35" s="336">
        <v>7.8954884780937387E-2</v>
      </c>
      <c r="H35" s="88">
        <v>138.73501182936141</v>
      </c>
      <c r="I35" s="337"/>
      <c r="J35" s="337"/>
      <c r="K35" s="337"/>
      <c r="L35" s="337"/>
      <c r="M35" s="337"/>
      <c r="N35" s="337"/>
      <c r="O35" s="337"/>
      <c r="P35" s="337"/>
      <c r="Q35" s="337"/>
      <c r="R35" s="337"/>
      <c r="S35" s="337"/>
      <c r="T35" s="337"/>
      <c r="U35" s="337"/>
      <c r="V35" s="337"/>
      <c r="W35" s="337"/>
      <c r="X35" s="337"/>
      <c r="Y35" s="337"/>
      <c r="Z35" s="337"/>
      <c r="AA35" s="337"/>
      <c r="AB35" s="337"/>
    </row>
    <row r="36" spans="1:28" ht="15.75" customHeight="1">
      <c r="A36" s="317" t="s">
        <v>468</v>
      </c>
      <c r="B36" s="315" t="s">
        <v>32</v>
      </c>
      <c r="C36" s="315" t="s">
        <v>32</v>
      </c>
      <c r="D36" s="315" t="s">
        <v>32</v>
      </c>
      <c r="E36" s="88">
        <v>90170</v>
      </c>
      <c r="F36" s="315" t="s">
        <v>32</v>
      </c>
      <c r="G36" s="315" t="s">
        <v>32</v>
      </c>
      <c r="H36" s="315" t="s">
        <v>32</v>
      </c>
      <c r="I36" s="337"/>
      <c r="J36" s="337"/>
      <c r="K36" s="337"/>
      <c r="L36" s="337"/>
      <c r="M36" s="337"/>
      <c r="N36" s="337"/>
      <c r="O36" s="337"/>
      <c r="P36" s="337"/>
      <c r="Q36" s="337"/>
      <c r="R36" s="337"/>
      <c r="S36" s="337"/>
      <c r="T36" s="337"/>
      <c r="U36" s="337"/>
      <c r="V36" s="337"/>
      <c r="W36" s="337"/>
      <c r="X36" s="337"/>
      <c r="Y36" s="337"/>
      <c r="Z36" s="337"/>
      <c r="AA36" s="337"/>
      <c r="AB36" s="337"/>
    </row>
    <row r="37" spans="1:28" ht="15.75" customHeight="1">
      <c r="A37" s="317">
        <v>2010</v>
      </c>
      <c r="B37" s="315" t="s">
        <v>32</v>
      </c>
      <c r="C37" s="315" t="s">
        <v>32</v>
      </c>
      <c r="D37" s="315" t="s">
        <v>32</v>
      </c>
      <c r="E37" s="88">
        <v>91969</v>
      </c>
      <c r="F37" s="315" t="s">
        <v>32</v>
      </c>
      <c r="G37" s="315" t="s">
        <v>32</v>
      </c>
      <c r="H37" s="315" t="s">
        <v>32</v>
      </c>
      <c r="I37" s="337"/>
      <c r="J37" s="337"/>
      <c r="K37" s="337"/>
      <c r="L37" s="337"/>
      <c r="M37" s="337"/>
      <c r="N37" s="337"/>
      <c r="O37" s="337"/>
      <c r="P37" s="337"/>
      <c r="Q37" s="337"/>
      <c r="R37" s="337"/>
      <c r="S37" s="337"/>
      <c r="T37" s="337"/>
      <c r="U37" s="337"/>
      <c r="V37" s="337"/>
      <c r="W37" s="337"/>
      <c r="X37" s="337"/>
      <c r="Y37" s="337"/>
      <c r="Z37" s="337"/>
      <c r="AA37" s="337"/>
      <c r="AB37" s="337"/>
    </row>
    <row r="38" spans="1:28" ht="15.75" customHeight="1">
      <c r="A38" s="317">
        <v>2011</v>
      </c>
      <c r="B38" s="316">
        <v>2</v>
      </c>
      <c r="C38" s="316">
        <v>8</v>
      </c>
      <c r="D38" s="90">
        <v>13</v>
      </c>
      <c r="E38" s="88">
        <v>89203</v>
      </c>
      <c r="F38" s="336">
        <v>2.2420732645E-2</v>
      </c>
      <c r="G38" s="336">
        <v>8.968293058E-2</v>
      </c>
      <c r="H38" s="316">
        <v>145.734762192581</v>
      </c>
      <c r="I38" s="337"/>
      <c r="J38" s="337"/>
      <c r="K38" s="337"/>
      <c r="L38" s="337"/>
      <c r="M38" s="337"/>
      <c r="N38" s="337"/>
      <c r="O38" s="337"/>
      <c r="P38" s="337"/>
      <c r="Q38" s="337"/>
      <c r="R38" s="337"/>
      <c r="S38" s="337"/>
      <c r="T38" s="337"/>
      <c r="U38" s="337"/>
      <c r="V38" s="337"/>
      <c r="W38" s="337"/>
      <c r="X38" s="337"/>
      <c r="Y38" s="337"/>
      <c r="Z38" s="337"/>
      <c r="AA38" s="337"/>
      <c r="AB38" s="337"/>
    </row>
    <row r="39" spans="1:28" ht="15.75" customHeight="1">
      <c r="A39" s="317">
        <v>2012</v>
      </c>
      <c r="B39" s="315" t="s">
        <v>32</v>
      </c>
      <c r="C39" s="315" t="s">
        <v>32</v>
      </c>
      <c r="D39" s="315" t="s">
        <v>32</v>
      </c>
      <c r="E39" s="88">
        <v>93720</v>
      </c>
      <c r="F39" s="315" t="s">
        <v>32</v>
      </c>
      <c r="G39" s="766" t="s">
        <v>32</v>
      </c>
      <c r="H39" s="766" t="s">
        <v>32</v>
      </c>
      <c r="I39" s="337"/>
      <c r="J39" s="337"/>
      <c r="K39" s="337"/>
      <c r="L39" s="337"/>
      <c r="M39" s="337"/>
      <c r="N39" s="337"/>
      <c r="O39" s="337"/>
      <c r="P39" s="337"/>
      <c r="Q39" s="337"/>
      <c r="R39" s="337"/>
      <c r="S39" s="337"/>
      <c r="T39" s="337"/>
      <c r="U39" s="337"/>
      <c r="V39" s="337"/>
      <c r="W39" s="337"/>
      <c r="X39" s="337"/>
      <c r="Y39" s="337"/>
      <c r="Z39" s="337"/>
      <c r="AA39" s="337"/>
      <c r="AB39" s="337"/>
    </row>
    <row r="40" spans="1:28" s="761" customFormat="1" ht="15.75" customHeight="1">
      <c r="A40" s="743">
        <v>2013</v>
      </c>
      <c r="B40" s="766" t="s">
        <v>32</v>
      </c>
      <c r="C40" s="766" t="s">
        <v>32</v>
      </c>
      <c r="D40" s="766" t="s">
        <v>32</v>
      </c>
      <c r="E40" s="763">
        <v>90852</v>
      </c>
      <c r="F40" s="766" t="s">
        <v>32</v>
      </c>
      <c r="G40" s="766" t="s">
        <v>32</v>
      </c>
      <c r="H40" s="766" t="s">
        <v>32</v>
      </c>
      <c r="I40" s="337"/>
      <c r="J40" s="337"/>
      <c r="K40" s="337"/>
      <c r="L40" s="337"/>
      <c r="M40" s="337"/>
      <c r="N40" s="337"/>
      <c r="O40" s="337"/>
      <c r="P40" s="337"/>
      <c r="Q40" s="337"/>
      <c r="R40" s="337"/>
      <c r="S40" s="337"/>
      <c r="T40" s="337"/>
      <c r="U40" s="337"/>
      <c r="V40" s="337"/>
      <c r="W40" s="337"/>
      <c r="X40" s="337"/>
      <c r="Y40" s="337"/>
      <c r="Z40" s="337"/>
      <c r="AA40" s="337"/>
      <c r="AB40" s="337"/>
    </row>
    <row r="41" spans="1:28" s="761" customFormat="1" ht="15.75" customHeight="1">
      <c r="A41" s="743">
        <v>2014</v>
      </c>
      <c r="B41" s="767">
        <v>2.1459999999999999</v>
      </c>
      <c r="C41" s="767">
        <v>7.3769999999999998</v>
      </c>
      <c r="D41" s="755">
        <v>9.2579999999999991</v>
      </c>
      <c r="E41" s="763">
        <v>88289</v>
      </c>
      <c r="F41" s="336">
        <v>2.4306599295666833E-2</v>
      </c>
      <c r="G41" s="336">
        <v>8.3555350887294613E-2</v>
      </c>
      <c r="H41" s="767">
        <v>104.86043629043968</v>
      </c>
      <c r="I41" s="337"/>
      <c r="J41" s="337"/>
      <c r="K41" s="337"/>
      <c r="L41" s="337"/>
      <c r="M41" s="337"/>
      <c r="N41" s="337"/>
      <c r="O41" s="337"/>
      <c r="P41" s="337"/>
      <c r="Q41" s="337"/>
      <c r="R41" s="337"/>
      <c r="S41" s="337"/>
      <c r="T41" s="337"/>
      <c r="U41" s="337"/>
      <c r="V41" s="337"/>
      <c r="W41" s="337"/>
      <c r="X41" s="337"/>
      <c r="Y41" s="337"/>
      <c r="Z41" s="337"/>
      <c r="AA41" s="337"/>
      <c r="AB41" s="337"/>
    </row>
    <row r="42" spans="1:28" s="761" customFormat="1" ht="15.75" customHeight="1">
      <c r="A42" s="743">
        <v>2015</v>
      </c>
      <c r="B42" s="766" t="s">
        <v>32</v>
      </c>
      <c r="C42" s="766" t="s">
        <v>32</v>
      </c>
      <c r="D42" s="766" t="s">
        <v>32</v>
      </c>
      <c r="E42" s="763">
        <v>86242</v>
      </c>
      <c r="F42" s="766" t="s">
        <v>32</v>
      </c>
      <c r="G42" s="766" t="s">
        <v>32</v>
      </c>
      <c r="H42" s="766" t="s">
        <v>32</v>
      </c>
      <c r="I42" s="337"/>
      <c r="J42" s="337"/>
      <c r="K42" s="337"/>
      <c r="L42" s="337"/>
      <c r="M42" s="337"/>
      <c r="N42" s="337"/>
      <c r="O42" s="337"/>
      <c r="P42" s="337"/>
      <c r="Q42" s="337"/>
      <c r="R42" s="337"/>
      <c r="S42" s="337"/>
      <c r="T42" s="337"/>
      <c r="U42" s="337"/>
      <c r="V42" s="337"/>
      <c r="W42" s="337"/>
      <c r="X42" s="337"/>
      <c r="Y42" s="337"/>
      <c r="Z42" s="337"/>
      <c r="AA42" s="337"/>
      <c r="AB42" s="337"/>
    </row>
    <row r="43" spans="1:28" s="822" customFormat="1" ht="15.75" customHeight="1">
      <c r="A43" s="832">
        <v>2016</v>
      </c>
      <c r="B43" s="916" t="s">
        <v>32</v>
      </c>
      <c r="C43" s="916" t="s">
        <v>32</v>
      </c>
      <c r="D43" s="916" t="s">
        <v>32</v>
      </c>
      <c r="E43" s="914">
        <v>81527</v>
      </c>
      <c r="F43" s="916" t="s">
        <v>32</v>
      </c>
      <c r="G43" s="916" t="s">
        <v>32</v>
      </c>
      <c r="H43" s="916" t="s">
        <v>32</v>
      </c>
      <c r="I43" s="834"/>
      <c r="J43" s="834"/>
      <c r="K43" s="834"/>
      <c r="L43" s="834"/>
      <c r="M43" s="834"/>
      <c r="N43" s="834"/>
      <c r="O43" s="834"/>
      <c r="P43" s="834"/>
      <c r="Q43" s="834"/>
      <c r="R43" s="834"/>
      <c r="S43" s="834"/>
      <c r="T43" s="834"/>
      <c r="U43" s="834"/>
      <c r="V43" s="834"/>
      <c r="W43" s="834"/>
      <c r="X43" s="834"/>
      <c r="Y43" s="834"/>
      <c r="Z43" s="834"/>
      <c r="AA43" s="834"/>
      <c r="AB43" s="834"/>
    </row>
    <row r="44" spans="1:28" s="911" customFormat="1" ht="15.75" customHeight="1">
      <c r="A44" s="917">
        <v>2017</v>
      </c>
      <c r="B44" s="945">
        <v>2</v>
      </c>
      <c r="C44" s="945">
        <v>7</v>
      </c>
      <c r="D44" s="901">
        <v>9.5</v>
      </c>
      <c r="E44" s="943">
        <v>84782</v>
      </c>
      <c r="F44" s="336">
        <v>0.02</v>
      </c>
      <c r="G44" s="336">
        <v>0.08</v>
      </c>
      <c r="H44" s="945">
        <v>112</v>
      </c>
      <c r="I44" s="918"/>
      <c r="J44" s="918"/>
      <c r="K44" s="948"/>
      <c r="L44" s="918"/>
      <c r="M44" s="918"/>
      <c r="N44" s="918"/>
      <c r="O44" s="918"/>
      <c r="P44" s="918"/>
      <c r="Q44" s="918"/>
      <c r="R44" s="918"/>
      <c r="S44" s="918"/>
      <c r="T44" s="918"/>
      <c r="U44" s="918"/>
      <c r="V44" s="918"/>
      <c r="W44" s="918"/>
      <c r="X44" s="918"/>
      <c r="Y44" s="918"/>
      <c r="Z44" s="918"/>
      <c r="AA44" s="918"/>
      <c r="AB44" s="918"/>
    </row>
    <row r="45" spans="1:28" s="1084" customFormat="1" ht="15.75" customHeight="1">
      <c r="A45" s="1099">
        <v>2018</v>
      </c>
      <c r="B45" s="1097" t="s">
        <v>32</v>
      </c>
      <c r="C45" s="1097" t="s">
        <v>32</v>
      </c>
      <c r="D45" s="1097" t="s">
        <v>32</v>
      </c>
      <c r="E45" s="1093">
        <v>73796</v>
      </c>
      <c r="F45" s="1097" t="s">
        <v>32</v>
      </c>
      <c r="G45" s="1097" t="s">
        <v>32</v>
      </c>
      <c r="H45" s="1097" t="s">
        <v>32</v>
      </c>
      <c r="I45" s="948"/>
      <c r="J45" s="948"/>
      <c r="K45" s="948"/>
      <c r="L45" s="948"/>
      <c r="M45" s="948"/>
      <c r="N45" s="948"/>
      <c r="O45" s="948"/>
      <c r="P45" s="948"/>
      <c r="Q45" s="948"/>
      <c r="R45" s="948"/>
      <c r="S45" s="948"/>
      <c r="T45" s="948"/>
      <c r="U45" s="948"/>
      <c r="V45" s="948"/>
      <c r="W45" s="948"/>
      <c r="X45" s="948"/>
      <c r="Y45" s="948"/>
      <c r="Z45" s="948"/>
      <c r="AA45" s="948"/>
      <c r="AB45" s="948"/>
    </row>
    <row r="46" spans="1:28" s="1321" customFormat="1" ht="15.75" customHeight="1">
      <c r="A46" s="1325">
        <v>2019</v>
      </c>
      <c r="B46" s="1097" t="s">
        <v>32</v>
      </c>
      <c r="C46" s="1097" t="s">
        <v>32</v>
      </c>
      <c r="D46" s="1097" t="s">
        <v>32</v>
      </c>
      <c r="E46" s="1329">
        <v>74948.358103519495</v>
      </c>
      <c r="F46" s="1097" t="s">
        <v>32</v>
      </c>
      <c r="G46" s="1097" t="s">
        <v>32</v>
      </c>
      <c r="H46" s="1097" t="s">
        <v>32</v>
      </c>
      <c r="I46" s="1326"/>
      <c r="J46" s="1326"/>
      <c r="K46" s="1326"/>
      <c r="L46" s="1326"/>
      <c r="M46" s="1326"/>
      <c r="N46" s="1326"/>
      <c r="O46" s="1326"/>
      <c r="P46" s="1326"/>
      <c r="Q46" s="1326"/>
      <c r="R46" s="1326"/>
      <c r="S46" s="1326"/>
      <c r="T46" s="1326"/>
      <c r="U46" s="1326"/>
      <c r="V46" s="1326"/>
      <c r="W46" s="1326"/>
      <c r="X46" s="1326"/>
      <c r="Y46" s="1326"/>
      <c r="Z46" s="1326"/>
      <c r="AA46" s="1326"/>
      <c r="AB46" s="1326"/>
    </row>
    <row r="47" spans="1:28" ht="15.75" customHeight="1">
      <c r="A47" s="99" t="s">
        <v>168</v>
      </c>
      <c r="B47" s="311"/>
      <c r="C47" s="311"/>
      <c r="D47" s="311"/>
      <c r="E47" s="88"/>
      <c r="F47" s="296"/>
      <c r="G47" s="296"/>
      <c r="H47" s="296"/>
      <c r="I47" s="337"/>
      <c r="J47" s="337"/>
      <c r="K47" s="337"/>
      <c r="L47" s="337"/>
      <c r="M47" s="337"/>
      <c r="N47" s="337"/>
      <c r="O47" s="337"/>
      <c r="P47" s="337"/>
      <c r="Q47" s="337"/>
      <c r="R47" s="337"/>
      <c r="S47" s="337"/>
      <c r="T47" s="337"/>
      <c r="U47" s="337"/>
      <c r="V47" s="337"/>
      <c r="W47" s="337"/>
      <c r="X47" s="337"/>
      <c r="Y47" s="337"/>
      <c r="Z47" s="337"/>
      <c r="AA47" s="337"/>
      <c r="AB47" s="337"/>
    </row>
    <row r="48" spans="1:28" ht="15.75" customHeight="1">
      <c r="A48" s="106" t="s">
        <v>562</v>
      </c>
      <c r="B48" s="311"/>
      <c r="C48" s="311"/>
      <c r="D48" s="311"/>
      <c r="E48" s="311"/>
      <c r="F48" s="296"/>
      <c r="G48" s="296"/>
      <c r="H48" s="296"/>
      <c r="I48" s="337"/>
      <c r="J48" s="337"/>
      <c r="K48" s="337"/>
      <c r="L48" s="337"/>
      <c r="M48" s="337"/>
      <c r="N48" s="337"/>
      <c r="O48" s="337"/>
      <c r="P48" s="337"/>
      <c r="Q48" s="337"/>
      <c r="R48" s="337"/>
      <c r="S48" s="337"/>
      <c r="T48" s="337"/>
      <c r="U48" s="337"/>
      <c r="V48" s="337"/>
      <c r="W48" s="337"/>
      <c r="X48" s="337"/>
      <c r="Y48" s="337"/>
      <c r="Z48" s="337"/>
      <c r="AA48" s="337"/>
      <c r="AB48" s="337"/>
    </row>
    <row r="49" spans="1:28" ht="15.75" customHeight="1">
      <c r="A49" s="983" t="s">
        <v>469</v>
      </c>
      <c r="B49" s="296"/>
      <c r="C49" s="296"/>
      <c r="D49" s="296"/>
      <c r="E49" s="296"/>
      <c r="F49" s="296"/>
      <c r="G49" s="296"/>
      <c r="H49" s="296"/>
      <c r="I49" s="337"/>
      <c r="J49" s="337"/>
      <c r="K49" s="337"/>
      <c r="L49" s="337"/>
      <c r="M49" s="337"/>
      <c r="N49" s="337"/>
      <c r="O49" s="337"/>
      <c r="P49" s="337"/>
      <c r="Q49" s="337"/>
      <c r="R49" s="337"/>
      <c r="S49" s="337"/>
      <c r="T49" s="337"/>
      <c r="U49" s="337"/>
      <c r="V49" s="337"/>
      <c r="W49" s="337"/>
      <c r="X49" s="337"/>
      <c r="Y49" s="337"/>
      <c r="Z49" s="337"/>
      <c r="AA49" s="337"/>
      <c r="AB49" s="337"/>
    </row>
    <row r="50" spans="1:28" ht="15.75" customHeight="1">
      <c r="A50" s="106"/>
      <c r="B50" s="296"/>
      <c r="C50" s="296"/>
      <c r="D50" s="296"/>
      <c r="E50" s="296"/>
      <c r="F50" s="296"/>
      <c r="G50" s="296"/>
      <c r="H50" s="296"/>
      <c r="I50" s="337"/>
      <c r="J50" s="337"/>
      <c r="K50" s="337"/>
      <c r="L50" s="337"/>
      <c r="M50" s="337"/>
      <c r="N50" s="337"/>
      <c r="O50" s="337"/>
      <c r="P50" s="337"/>
      <c r="Q50" s="337"/>
      <c r="R50" s="337"/>
      <c r="S50" s="337"/>
      <c r="T50" s="337"/>
      <c r="U50" s="337"/>
      <c r="V50" s="337"/>
      <c r="W50" s="337"/>
      <c r="X50" s="337"/>
      <c r="Y50" s="337"/>
      <c r="Z50" s="337"/>
      <c r="AA50" s="337"/>
      <c r="AB50" s="337"/>
    </row>
    <row r="51" spans="1:28" ht="18.75" customHeight="1">
      <c r="A51" s="337"/>
      <c r="B51" s="337"/>
      <c r="C51" s="337"/>
      <c r="D51" s="337"/>
      <c r="E51" s="337"/>
      <c r="F51" s="337"/>
      <c r="G51" s="337"/>
      <c r="H51" s="337"/>
      <c r="I51" s="337"/>
      <c r="J51" s="337"/>
      <c r="K51" s="337"/>
      <c r="L51" s="337"/>
      <c r="M51" s="337"/>
      <c r="N51" s="337"/>
      <c r="O51" s="337"/>
      <c r="P51" s="337"/>
      <c r="Q51" s="337"/>
      <c r="R51" s="337"/>
      <c r="S51" s="337"/>
      <c r="T51" s="337"/>
      <c r="U51" s="337"/>
      <c r="V51" s="337"/>
      <c r="W51" s="337"/>
      <c r="X51" s="337"/>
      <c r="Y51" s="337"/>
      <c r="Z51" s="337"/>
      <c r="AA51" s="337"/>
      <c r="AB51" s="337"/>
    </row>
  </sheetData>
  <conditionalFormatting sqref="A1:GR37 E38 I38:GR38 A39:GR40 I41:GR46 E41:E43 A38:A46 A47:GR1008">
    <cfRule type="cellIs" dxfId="284" priority="14" stopIfTrue="1" operator="equal">
      <formula>0</formula>
    </cfRule>
  </conditionalFormatting>
  <conditionalFormatting sqref="B38">
    <cfRule type="cellIs" dxfId="283" priority="13" stopIfTrue="1" operator="equal">
      <formula>0</formula>
    </cfRule>
  </conditionalFormatting>
  <conditionalFormatting sqref="B41">
    <cfRule type="cellIs" dxfId="282" priority="12" stopIfTrue="1" operator="equal">
      <formula>0</formula>
    </cfRule>
  </conditionalFormatting>
  <conditionalFormatting sqref="B42:D43">
    <cfRule type="cellIs" dxfId="281" priority="11" stopIfTrue="1" operator="equal">
      <formula>0</formula>
    </cfRule>
  </conditionalFormatting>
  <conditionalFormatting sqref="F42:H43">
    <cfRule type="cellIs" dxfId="280" priority="10" stopIfTrue="1" operator="equal">
      <formula>0</formula>
    </cfRule>
  </conditionalFormatting>
  <conditionalFormatting sqref="E44:E46">
    <cfRule type="cellIs" dxfId="279" priority="7" stopIfTrue="1" operator="equal">
      <formula>0</formula>
    </cfRule>
  </conditionalFormatting>
  <conditionalFormatting sqref="B44">
    <cfRule type="cellIs" dxfId="278" priority="6" stopIfTrue="1" operator="equal">
      <formula>0</formula>
    </cfRule>
  </conditionalFormatting>
  <conditionalFormatting sqref="B45:D46">
    <cfRule type="cellIs" dxfId="277" priority="5" stopIfTrue="1" operator="equal">
      <formula>0</formula>
    </cfRule>
  </conditionalFormatting>
  <conditionalFormatting sqref="F45:H45">
    <cfRule type="cellIs" dxfId="276" priority="4" stopIfTrue="1" operator="equal">
      <formula>0</formula>
    </cfRule>
  </conditionalFormatting>
  <conditionalFormatting sqref="F46">
    <cfRule type="cellIs" dxfId="275" priority="3" stopIfTrue="1" operator="equal">
      <formula>0</formula>
    </cfRule>
  </conditionalFormatting>
  <conditionalFormatting sqref="G46">
    <cfRule type="cellIs" dxfId="274" priority="2" stopIfTrue="1" operator="equal">
      <formula>0</formula>
    </cfRule>
  </conditionalFormatting>
  <conditionalFormatting sqref="H46">
    <cfRule type="cellIs" dxfId="273"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1" manualBreakCount="1">
    <brk id="22" max="8"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theme="5" tint="0.39997558519241921"/>
  </sheetPr>
  <dimension ref="A1:AY83"/>
  <sheetViews>
    <sheetView view="pageBreakPreview" zoomScaleNormal="80" zoomScaleSheetLayoutView="100" workbookViewId="0"/>
  </sheetViews>
  <sheetFormatPr baseColWidth="10" defaultColWidth="13" defaultRowHeight="15.75" customHeight="1"/>
  <cols>
    <col min="1" max="1" width="7.140625" style="23" customWidth="1"/>
    <col min="2" max="9" width="14.28515625" style="23" customWidth="1"/>
    <col min="10" max="10" width="9" style="23" customWidth="1"/>
    <col min="11" max="11" width="7.140625" style="23" customWidth="1"/>
    <col min="12" max="15" width="14.28515625" style="23" customWidth="1"/>
    <col min="16" max="16" width="66.28515625" style="23" customWidth="1"/>
    <col min="17" max="51" width="9.85546875" style="23" customWidth="1"/>
    <col min="52" max="16384" width="13" style="23"/>
  </cols>
  <sheetData>
    <row r="1" spans="1:51" ht="15.75" customHeight="1">
      <c r="A1" s="422" t="s">
        <v>900</v>
      </c>
      <c r="B1" s="337"/>
      <c r="C1" s="337"/>
      <c r="D1" s="337"/>
      <c r="E1" s="337"/>
      <c r="F1" s="337"/>
      <c r="G1" s="337"/>
      <c r="H1" s="337"/>
      <c r="I1" s="337"/>
      <c r="J1" s="337"/>
      <c r="K1" s="422" t="s">
        <v>900</v>
      </c>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row>
    <row r="2" spans="1:51" ht="10.9" customHeight="1">
      <c r="A2" s="422"/>
      <c r="B2" s="337"/>
      <c r="C2" s="337"/>
      <c r="D2" s="337"/>
      <c r="E2" s="337"/>
      <c r="F2" s="337"/>
      <c r="G2" s="337"/>
      <c r="H2" s="337"/>
      <c r="I2" s="337"/>
      <c r="J2" s="475"/>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row>
    <row r="3" spans="1:51">
      <c r="A3" s="353"/>
      <c r="B3" s="359"/>
      <c r="C3" s="328" t="s">
        <v>11</v>
      </c>
      <c r="D3" s="284"/>
      <c r="E3" s="284"/>
      <c r="F3" s="284"/>
      <c r="G3" s="279"/>
      <c r="H3" s="279"/>
      <c r="I3" s="279"/>
      <c r="J3" s="593"/>
      <c r="K3" s="594"/>
      <c r="L3" s="19" t="s">
        <v>459</v>
      </c>
      <c r="M3" s="343"/>
      <c r="N3" s="343"/>
      <c r="O3" s="343"/>
      <c r="P3" s="475"/>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row>
    <row r="4" spans="1:51" ht="25.5">
      <c r="A4" s="354"/>
      <c r="B4" s="274"/>
      <c r="C4" s="562" t="s">
        <v>4</v>
      </c>
      <c r="D4" s="564" t="s">
        <v>3</v>
      </c>
      <c r="E4" s="564" t="s">
        <v>68</v>
      </c>
      <c r="F4" s="564" t="s">
        <v>18</v>
      </c>
      <c r="G4" s="564" t="s">
        <v>31</v>
      </c>
      <c r="H4" s="347" t="s">
        <v>1</v>
      </c>
      <c r="I4" s="347" t="s">
        <v>19</v>
      </c>
      <c r="J4" s="89"/>
      <c r="K4" s="354"/>
      <c r="L4" s="564" t="s">
        <v>332</v>
      </c>
      <c r="M4" s="562" t="s">
        <v>21</v>
      </c>
      <c r="N4" s="564" t="s">
        <v>283</v>
      </c>
      <c r="O4" s="562" t="s">
        <v>22</v>
      </c>
      <c r="P4" s="89"/>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row>
    <row r="5" spans="1:51">
      <c r="A5" s="355"/>
      <c r="B5" s="328" t="s">
        <v>79</v>
      </c>
      <c r="C5" s="284"/>
      <c r="D5" s="284"/>
      <c r="E5" s="284"/>
      <c r="F5" s="481"/>
      <c r="G5" s="284"/>
      <c r="H5" s="481"/>
      <c r="I5" s="284"/>
      <c r="J5" s="89"/>
      <c r="K5" s="355"/>
      <c r="L5" s="476" t="s">
        <v>79</v>
      </c>
      <c r="M5" s="476"/>
      <c r="N5" s="476"/>
      <c r="O5" s="476"/>
      <c r="P5" s="89"/>
      <c r="Q5" s="337"/>
      <c r="R5" s="337"/>
      <c r="S5" s="337"/>
      <c r="T5" s="337"/>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row>
    <row r="6" spans="1:51" ht="15.75" customHeight="1">
      <c r="A6" s="85">
        <v>1955</v>
      </c>
      <c r="B6" s="319">
        <v>8151.1</v>
      </c>
      <c r="C6" s="88">
        <v>1257.0999999999999</v>
      </c>
      <c r="D6" s="88">
        <v>787.7</v>
      </c>
      <c r="E6" s="315" t="s">
        <v>32</v>
      </c>
      <c r="F6" s="315" t="s">
        <v>32</v>
      </c>
      <c r="G6" s="395">
        <v>0</v>
      </c>
      <c r="H6" s="315" t="s">
        <v>32</v>
      </c>
      <c r="I6" s="315" t="s">
        <v>32</v>
      </c>
      <c r="J6" s="89"/>
      <c r="K6" s="85">
        <v>1955</v>
      </c>
      <c r="L6" s="570" t="s">
        <v>32</v>
      </c>
      <c r="M6" s="315" t="s">
        <v>32</v>
      </c>
      <c r="N6" s="88">
        <v>1.6</v>
      </c>
      <c r="O6" s="316">
        <v>6104.7</v>
      </c>
      <c r="P6" s="89"/>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row>
    <row r="7" spans="1:51" ht="15.75" customHeight="1">
      <c r="A7" s="85">
        <v>1960</v>
      </c>
      <c r="B7" s="319">
        <v>11067.1</v>
      </c>
      <c r="C7" s="88">
        <v>2150.1999999999998</v>
      </c>
      <c r="D7" s="88">
        <v>1874.5</v>
      </c>
      <c r="E7" s="88">
        <v>28.2</v>
      </c>
      <c r="F7" s="315" t="s">
        <v>32</v>
      </c>
      <c r="G7" s="395">
        <v>0</v>
      </c>
      <c r="H7" s="315" t="s">
        <v>32</v>
      </c>
      <c r="I7" s="315" t="s">
        <v>32</v>
      </c>
      <c r="J7" s="89"/>
      <c r="K7" s="85">
        <v>1960</v>
      </c>
      <c r="L7" s="319">
        <v>82.7</v>
      </c>
      <c r="M7" s="315" t="s">
        <v>32</v>
      </c>
      <c r="N7" s="88">
        <v>1.4</v>
      </c>
      <c r="O7" s="316">
        <v>6930.1</v>
      </c>
      <c r="P7" s="89"/>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row>
    <row r="8" spans="1:51" ht="15.75" customHeight="1">
      <c r="A8" s="85">
        <v>1965</v>
      </c>
      <c r="B8" s="319">
        <v>15436.6</v>
      </c>
      <c r="C8" s="88">
        <v>3857.8</v>
      </c>
      <c r="D8" s="88">
        <v>2463.3000000000002</v>
      </c>
      <c r="E8" s="88">
        <v>722</v>
      </c>
      <c r="F8" s="315" t="s">
        <v>32</v>
      </c>
      <c r="G8" s="88">
        <v>117.5</v>
      </c>
      <c r="H8" s="315" t="s">
        <v>32</v>
      </c>
      <c r="I8" s="315" t="s">
        <v>32</v>
      </c>
      <c r="J8" s="89"/>
      <c r="K8" s="85">
        <v>1965</v>
      </c>
      <c r="L8" s="319">
        <v>376.9</v>
      </c>
      <c r="M8" s="316">
        <v>67.900000000000006</v>
      </c>
      <c r="N8" s="88">
        <v>1.2</v>
      </c>
      <c r="O8" s="316">
        <v>7830</v>
      </c>
      <c r="P8" s="89"/>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row>
    <row r="9" spans="1:51" ht="15.75" customHeight="1">
      <c r="A9" s="85">
        <v>1970</v>
      </c>
      <c r="B9" s="319">
        <v>24996.799999999999</v>
      </c>
      <c r="C9" s="88">
        <v>5595</v>
      </c>
      <c r="D9" s="88">
        <v>2658</v>
      </c>
      <c r="E9" s="88">
        <v>4189</v>
      </c>
      <c r="F9" s="315" t="s">
        <v>32</v>
      </c>
      <c r="G9" s="88">
        <v>1961</v>
      </c>
      <c r="H9" s="315" t="s">
        <v>32</v>
      </c>
      <c r="I9" s="315" t="s">
        <v>32</v>
      </c>
      <c r="K9" s="85">
        <v>1970</v>
      </c>
      <c r="L9" s="319">
        <v>1490</v>
      </c>
      <c r="M9" s="316">
        <v>215</v>
      </c>
      <c r="N9" s="88">
        <v>0.8</v>
      </c>
      <c r="O9" s="316">
        <v>8888</v>
      </c>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row>
    <row r="10" spans="1:51" ht="15.75" customHeight="1">
      <c r="A10" s="85">
        <v>1971</v>
      </c>
      <c r="B10" s="319">
        <v>26100.799999999999</v>
      </c>
      <c r="C10" s="88">
        <v>6785.7</v>
      </c>
      <c r="D10" s="88">
        <v>2909.8</v>
      </c>
      <c r="E10" s="88">
        <v>5505.4</v>
      </c>
      <c r="F10" s="315" t="s">
        <v>32</v>
      </c>
      <c r="G10" s="88">
        <v>2111.9</v>
      </c>
      <c r="H10" s="315" t="s">
        <v>32</v>
      </c>
      <c r="I10" s="315" t="s">
        <v>32</v>
      </c>
      <c r="K10" s="85">
        <v>1971</v>
      </c>
      <c r="L10" s="319">
        <v>1743.3</v>
      </c>
      <c r="M10" s="316">
        <v>241.2</v>
      </c>
      <c r="N10" s="88">
        <v>0.5</v>
      </c>
      <c r="O10" s="316">
        <v>6803</v>
      </c>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row>
    <row r="11" spans="1:51" ht="15.75" customHeight="1">
      <c r="A11" s="85">
        <v>1972</v>
      </c>
      <c r="B11" s="319">
        <v>27624.400000000001</v>
      </c>
      <c r="C11" s="88">
        <v>6928.3</v>
      </c>
      <c r="D11" s="88">
        <v>3770.8</v>
      </c>
      <c r="E11" s="88">
        <v>6320.4</v>
      </c>
      <c r="F11" s="315" t="s">
        <v>32</v>
      </c>
      <c r="G11" s="88">
        <v>1820.3</v>
      </c>
      <c r="H11" s="315" t="s">
        <v>32</v>
      </c>
      <c r="I11" s="315" t="s">
        <v>32</v>
      </c>
      <c r="K11" s="85">
        <v>1972</v>
      </c>
      <c r="L11" s="319">
        <v>2071</v>
      </c>
      <c r="M11" s="316">
        <v>308.39999999999998</v>
      </c>
      <c r="N11" s="88">
        <v>0.8</v>
      </c>
      <c r="O11" s="316">
        <v>6404.4</v>
      </c>
      <c r="Q11" s="33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row>
    <row r="12" spans="1:51" ht="15.75" customHeight="1">
      <c r="A12" s="85">
        <v>1973</v>
      </c>
      <c r="B12" s="319">
        <v>30849</v>
      </c>
      <c r="C12" s="88">
        <v>5979.6</v>
      </c>
      <c r="D12" s="88">
        <v>4528.5</v>
      </c>
      <c r="E12" s="88">
        <v>7753.7</v>
      </c>
      <c r="F12" s="315" t="s">
        <v>32</v>
      </c>
      <c r="G12" s="88">
        <v>1778.1</v>
      </c>
      <c r="H12" s="315" t="s">
        <v>32</v>
      </c>
      <c r="I12" s="315" t="s">
        <v>32</v>
      </c>
      <c r="K12" s="85">
        <v>1973</v>
      </c>
      <c r="L12" s="319">
        <v>2775.1</v>
      </c>
      <c r="M12" s="316">
        <v>309.2</v>
      </c>
      <c r="N12" s="88">
        <v>1.7</v>
      </c>
      <c r="O12" s="316">
        <v>7723.1</v>
      </c>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row>
    <row r="13" spans="1:51" ht="15.75" customHeight="1">
      <c r="A13" s="85">
        <v>1974</v>
      </c>
      <c r="B13" s="319">
        <v>32698.6</v>
      </c>
      <c r="C13" s="88">
        <v>6646.3</v>
      </c>
      <c r="D13" s="88">
        <v>4656.8</v>
      </c>
      <c r="E13" s="88">
        <v>6115</v>
      </c>
      <c r="F13" s="315" t="s">
        <v>32</v>
      </c>
      <c r="G13" s="88">
        <v>2026.9</v>
      </c>
      <c r="H13" s="315" t="s">
        <v>32</v>
      </c>
      <c r="I13" s="315" t="s">
        <v>32</v>
      </c>
      <c r="K13" s="85">
        <v>1974</v>
      </c>
      <c r="L13" s="319">
        <v>3831.4</v>
      </c>
      <c r="M13" s="316">
        <v>300.10000000000002</v>
      </c>
      <c r="N13" s="88">
        <v>0.3</v>
      </c>
      <c r="O13" s="316">
        <v>9121.7999999999993</v>
      </c>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row>
    <row r="14" spans="1:51" ht="15.75" customHeight="1">
      <c r="A14" s="85">
        <v>1975</v>
      </c>
      <c r="B14" s="319">
        <v>32111.4</v>
      </c>
      <c r="C14" s="88">
        <v>3394</v>
      </c>
      <c r="D14" s="88">
        <v>6178</v>
      </c>
      <c r="E14" s="88">
        <v>6740</v>
      </c>
      <c r="F14" s="315" t="s">
        <v>32</v>
      </c>
      <c r="G14" s="88">
        <v>1973</v>
      </c>
      <c r="H14" s="315" t="s">
        <v>32</v>
      </c>
      <c r="I14" s="315" t="s">
        <v>32</v>
      </c>
      <c r="K14" s="85">
        <v>1975</v>
      </c>
      <c r="L14" s="319">
        <v>4929</v>
      </c>
      <c r="M14" s="316">
        <v>308</v>
      </c>
      <c r="N14" s="88">
        <v>0.4</v>
      </c>
      <c r="O14" s="316">
        <v>8589</v>
      </c>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row>
    <row r="15" spans="1:51" ht="15.75" customHeight="1">
      <c r="A15" s="85">
        <v>1977</v>
      </c>
      <c r="B15" s="319">
        <v>32971</v>
      </c>
      <c r="C15" s="88">
        <v>4241</v>
      </c>
      <c r="D15" s="88">
        <v>6152.4</v>
      </c>
      <c r="E15" s="88">
        <v>7223.6</v>
      </c>
      <c r="F15" s="315" t="s">
        <v>32</v>
      </c>
      <c r="G15" s="88">
        <v>264.3</v>
      </c>
      <c r="H15" s="315" t="s">
        <v>32</v>
      </c>
      <c r="I15" s="315" t="s">
        <v>32</v>
      </c>
      <c r="K15" s="85">
        <v>1977</v>
      </c>
      <c r="L15" s="319">
        <v>6013.5</v>
      </c>
      <c r="M15" s="316">
        <v>342.2</v>
      </c>
      <c r="N15" s="88">
        <v>0.5</v>
      </c>
      <c r="O15" s="316">
        <v>8733.5</v>
      </c>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row>
    <row r="16" spans="1:51" ht="15.75" customHeight="1">
      <c r="A16" s="85">
        <v>1978</v>
      </c>
      <c r="B16" s="319">
        <v>35847.5</v>
      </c>
      <c r="C16" s="88">
        <v>5363.2</v>
      </c>
      <c r="D16" s="88">
        <v>6398.8</v>
      </c>
      <c r="E16" s="88">
        <v>5858.9</v>
      </c>
      <c r="F16" s="315" t="s">
        <v>32</v>
      </c>
      <c r="G16" s="88">
        <v>2523.6</v>
      </c>
      <c r="H16" s="315" t="s">
        <v>32</v>
      </c>
      <c r="I16" s="315" t="s">
        <v>32</v>
      </c>
      <c r="K16" s="317">
        <v>1978</v>
      </c>
      <c r="L16" s="88">
        <v>6337.6</v>
      </c>
      <c r="M16" s="316">
        <v>366.6</v>
      </c>
      <c r="N16" s="88">
        <v>3</v>
      </c>
      <c r="O16" s="316">
        <v>8995.7999999999993</v>
      </c>
      <c r="Q16" s="33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row>
    <row r="17" spans="1:51" ht="15.75" customHeight="1">
      <c r="A17" s="85">
        <v>1979</v>
      </c>
      <c r="B17" s="319">
        <v>37002.300000000003</v>
      </c>
      <c r="C17" s="88">
        <v>5262.5</v>
      </c>
      <c r="D17" s="88">
        <v>5695.3</v>
      </c>
      <c r="E17" s="88">
        <v>3939.7</v>
      </c>
      <c r="F17" s="315" t="s">
        <v>32</v>
      </c>
      <c r="G17" s="88">
        <v>5518</v>
      </c>
      <c r="H17" s="315" t="s">
        <v>32</v>
      </c>
      <c r="I17" s="315" t="s">
        <v>32</v>
      </c>
      <c r="K17" s="317">
        <v>1979</v>
      </c>
      <c r="L17" s="88">
        <v>7086.7</v>
      </c>
      <c r="M17" s="316">
        <v>398</v>
      </c>
      <c r="N17" s="88">
        <v>4.5999999999999996</v>
      </c>
      <c r="O17" s="316">
        <v>9097.5</v>
      </c>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row>
    <row r="18" spans="1:51" ht="15.75" customHeight="1">
      <c r="A18" s="85">
        <v>1980</v>
      </c>
      <c r="B18" s="319">
        <v>36020</v>
      </c>
      <c r="C18" s="88">
        <v>6281</v>
      </c>
      <c r="D18" s="88">
        <v>5914</v>
      </c>
      <c r="E18" s="88">
        <v>4052</v>
      </c>
      <c r="F18" s="315" t="s">
        <v>32</v>
      </c>
      <c r="G18" s="88">
        <v>4484</v>
      </c>
      <c r="H18" s="315" t="s">
        <v>32</v>
      </c>
      <c r="I18" s="315" t="s">
        <v>32</v>
      </c>
      <c r="J18" s="315"/>
      <c r="K18" s="317">
        <v>1980</v>
      </c>
      <c r="L18" s="88">
        <v>5664</v>
      </c>
      <c r="M18" s="316">
        <v>385</v>
      </c>
      <c r="N18" s="88">
        <v>13</v>
      </c>
      <c r="O18" s="316">
        <v>9227</v>
      </c>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row>
    <row r="19" spans="1:51" ht="15.75" customHeight="1">
      <c r="A19" s="85">
        <v>1981</v>
      </c>
      <c r="B19" s="319">
        <v>34889.4</v>
      </c>
      <c r="C19" s="88">
        <v>6720.7</v>
      </c>
      <c r="D19" s="88">
        <v>6023.7</v>
      </c>
      <c r="E19" s="88">
        <v>3273.6</v>
      </c>
      <c r="F19" s="315" t="s">
        <v>32</v>
      </c>
      <c r="G19" s="88">
        <v>4423.2</v>
      </c>
      <c r="H19" s="315" t="s">
        <v>32</v>
      </c>
      <c r="I19" s="315" t="s">
        <v>32</v>
      </c>
      <c r="J19" s="315"/>
      <c r="K19" s="317">
        <v>1981</v>
      </c>
      <c r="L19" s="88">
        <v>4406</v>
      </c>
      <c r="M19" s="316">
        <v>378.5</v>
      </c>
      <c r="N19" s="88">
        <v>18.600000000000001</v>
      </c>
      <c r="O19" s="316">
        <v>9645.1</v>
      </c>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row>
    <row r="20" spans="1:51" ht="15.75" customHeight="1">
      <c r="A20" s="85">
        <v>1982</v>
      </c>
      <c r="B20" s="319">
        <v>39101.199999999997</v>
      </c>
      <c r="C20" s="88">
        <v>6979</v>
      </c>
      <c r="D20" s="88">
        <v>4685.1000000000004</v>
      </c>
      <c r="E20" s="88">
        <v>3305.1</v>
      </c>
      <c r="F20" s="315" t="s">
        <v>32</v>
      </c>
      <c r="G20" s="88">
        <v>10402.5</v>
      </c>
      <c r="H20" s="315" t="s">
        <v>32</v>
      </c>
      <c r="I20" s="315" t="s">
        <v>32</v>
      </c>
      <c r="J20" s="315"/>
      <c r="K20" s="317">
        <v>1982</v>
      </c>
      <c r="L20" s="88">
        <v>3908.8</v>
      </c>
      <c r="M20" s="316">
        <v>383.6</v>
      </c>
      <c r="N20" s="88">
        <v>22.7</v>
      </c>
      <c r="O20" s="316">
        <v>9414.4</v>
      </c>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row>
    <row r="21" spans="1:51" ht="15.75" customHeight="1">
      <c r="A21" s="85">
        <v>1983</v>
      </c>
      <c r="B21" s="319">
        <v>41870.300000000003</v>
      </c>
      <c r="C21" s="88">
        <v>6036.2</v>
      </c>
      <c r="D21" s="88">
        <v>5059</v>
      </c>
      <c r="E21" s="88">
        <v>803.2</v>
      </c>
      <c r="F21" s="315" t="s">
        <v>32</v>
      </c>
      <c r="G21" s="88">
        <v>17505.8</v>
      </c>
      <c r="H21" s="315" t="s">
        <v>32</v>
      </c>
      <c r="I21" s="315" t="s">
        <v>32</v>
      </c>
      <c r="J21" s="315"/>
      <c r="K21" s="317">
        <v>1983</v>
      </c>
      <c r="L21" s="88">
        <v>2877.5</v>
      </c>
      <c r="M21" s="316">
        <v>392.4</v>
      </c>
      <c r="N21" s="88">
        <v>25.4</v>
      </c>
      <c r="O21" s="316">
        <v>9170.7999999999993</v>
      </c>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row>
    <row r="22" spans="1:51" ht="15.75" customHeight="1">
      <c r="A22" s="85">
        <v>1984</v>
      </c>
      <c r="B22" s="319">
        <v>49060.100000000006</v>
      </c>
      <c r="C22" s="88">
        <v>7516.9</v>
      </c>
      <c r="D22" s="88">
        <v>4457.3</v>
      </c>
      <c r="E22" s="88">
        <v>256.8</v>
      </c>
      <c r="F22" s="315" t="s">
        <v>32</v>
      </c>
      <c r="G22" s="88">
        <v>24022.5</v>
      </c>
      <c r="H22" s="315" t="s">
        <v>32</v>
      </c>
      <c r="I22" s="315" t="s">
        <v>32</v>
      </c>
      <c r="J22" s="315"/>
      <c r="K22" s="317">
        <v>1984</v>
      </c>
      <c r="L22" s="316">
        <v>3422.4</v>
      </c>
      <c r="M22" s="316">
        <v>472.1</v>
      </c>
      <c r="N22" s="88">
        <v>25.4</v>
      </c>
      <c r="O22" s="316">
        <v>8886.7000000000007</v>
      </c>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row>
    <row r="23" spans="1:51" ht="15.75" customHeight="1">
      <c r="A23" s="85">
        <v>1985</v>
      </c>
      <c r="B23" s="319">
        <v>58608</v>
      </c>
      <c r="C23" s="88">
        <v>6311</v>
      </c>
      <c r="D23" s="88">
        <v>4143</v>
      </c>
      <c r="E23" s="88">
        <v>588</v>
      </c>
      <c r="F23" s="315" t="s">
        <v>32</v>
      </c>
      <c r="G23" s="88">
        <v>36415</v>
      </c>
      <c r="H23" s="315" t="s">
        <v>32</v>
      </c>
      <c r="I23" s="315" t="s">
        <v>32</v>
      </c>
      <c r="J23" s="315"/>
      <c r="K23" s="317">
        <v>1985</v>
      </c>
      <c r="L23" s="316">
        <v>2218</v>
      </c>
      <c r="M23" s="316">
        <v>474</v>
      </c>
      <c r="N23" s="88">
        <v>26</v>
      </c>
      <c r="O23" s="316">
        <v>8433</v>
      </c>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row>
    <row r="24" spans="1:51" ht="15.75" customHeight="1">
      <c r="A24" s="85">
        <v>1986</v>
      </c>
      <c r="B24" s="319">
        <v>56909.599999999991</v>
      </c>
      <c r="C24" s="88">
        <v>7351.1</v>
      </c>
      <c r="D24" s="88">
        <v>3662</v>
      </c>
      <c r="E24" s="88">
        <v>1296.0999999999999</v>
      </c>
      <c r="F24" s="315" t="s">
        <v>32</v>
      </c>
      <c r="G24" s="88">
        <v>33073.1</v>
      </c>
      <c r="H24" s="315" t="s">
        <v>32</v>
      </c>
      <c r="I24" s="315" t="s">
        <v>32</v>
      </c>
      <c r="J24" s="315"/>
      <c r="K24" s="317">
        <v>1986</v>
      </c>
      <c r="L24" s="316">
        <v>2115.5</v>
      </c>
      <c r="M24" s="316">
        <v>477.1</v>
      </c>
      <c r="N24" s="88">
        <v>28.4</v>
      </c>
      <c r="O24" s="316">
        <v>8906.2999999999993</v>
      </c>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row>
    <row r="25" spans="1:51" ht="15.75" customHeight="1">
      <c r="A25" s="85">
        <v>1987</v>
      </c>
      <c r="B25" s="319">
        <v>57107.4</v>
      </c>
      <c r="C25" s="88">
        <v>7358.3</v>
      </c>
      <c r="D25" s="88">
        <v>2750.9</v>
      </c>
      <c r="E25" s="88">
        <v>1584.6</v>
      </c>
      <c r="F25" s="315" t="s">
        <v>32</v>
      </c>
      <c r="G25" s="88">
        <v>32944.5</v>
      </c>
      <c r="H25" s="315" t="s">
        <v>32</v>
      </c>
      <c r="I25" s="315" t="s">
        <v>32</v>
      </c>
      <c r="J25" s="315"/>
      <c r="K25" s="317">
        <v>1987</v>
      </c>
      <c r="L25" s="316">
        <v>1908.8</v>
      </c>
      <c r="M25" s="316">
        <v>488.6</v>
      </c>
      <c r="N25" s="88">
        <v>29.1</v>
      </c>
      <c r="O25" s="316">
        <v>10042.6</v>
      </c>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row>
    <row r="26" spans="1:51" ht="15.75" customHeight="1">
      <c r="A26" s="85">
        <v>1988</v>
      </c>
      <c r="B26" s="319">
        <v>60781.2</v>
      </c>
      <c r="C26" s="88">
        <v>5826.2</v>
      </c>
      <c r="D26" s="88">
        <v>2965.4</v>
      </c>
      <c r="E26" s="88">
        <v>646.20000000000005</v>
      </c>
      <c r="F26" s="315" t="s">
        <v>32</v>
      </c>
      <c r="G26" s="88">
        <v>38701.300000000003</v>
      </c>
      <c r="H26" s="315" t="s">
        <v>32</v>
      </c>
      <c r="I26" s="315" t="s">
        <v>32</v>
      </c>
      <c r="J26" s="315"/>
      <c r="K26" s="317">
        <v>1988</v>
      </c>
      <c r="L26" s="316">
        <v>1879.7</v>
      </c>
      <c r="M26" s="316">
        <v>491.5</v>
      </c>
      <c r="N26" s="88">
        <v>28</v>
      </c>
      <c r="O26" s="316">
        <v>10242.9</v>
      </c>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row>
    <row r="27" spans="1:51">
      <c r="A27" s="85">
        <v>1989</v>
      </c>
      <c r="B27" s="319">
        <v>63734.400000000001</v>
      </c>
      <c r="C27" s="88">
        <v>5151.3999999999996</v>
      </c>
      <c r="D27" s="88">
        <v>3265.7</v>
      </c>
      <c r="E27" s="88">
        <v>1027.5999999999999</v>
      </c>
      <c r="F27" s="315" t="s">
        <v>32</v>
      </c>
      <c r="G27" s="88">
        <v>42103</v>
      </c>
      <c r="H27" s="315" t="s">
        <v>32</v>
      </c>
      <c r="I27" s="315" t="s">
        <v>32</v>
      </c>
      <c r="J27" s="315"/>
      <c r="K27" s="317">
        <v>1989</v>
      </c>
      <c r="L27" s="316">
        <v>2250.6</v>
      </c>
      <c r="M27" s="316">
        <v>513.1</v>
      </c>
      <c r="N27" s="88">
        <v>31.5</v>
      </c>
      <c r="O27" s="316">
        <v>9391.5</v>
      </c>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row>
    <row r="28" spans="1:51" ht="15.75" customHeight="1">
      <c r="A28" s="99" t="s">
        <v>168</v>
      </c>
      <c r="B28" s="88"/>
      <c r="C28" s="88"/>
      <c r="D28" s="88"/>
      <c r="E28" s="88"/>
      <c r="F28" s="88"/>
      <c r="G28" s="88"/>
      <c r="H28" s="88"/>
      <c r="I28" s="316"/>
      <c r="J28" s="315"/>
      <c r="K28" s="99" t="s">
        <v>168</v>
      </c>
      <c r="L28" s="337"/>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row>
    <row r="29" spans="1:51" ht="15.75" customHeight="1">
      <c r="A29" s="979" t="s">
        <v>677</v>
      </c>
      <c r="B29" s="88"/>
      <c r="C29" s="88"/>
      <c r="D29" s="88"/>
      <c r="E29" s="88"/>
      <c r="F29" s="88"/>
      <c r="G29" s="88"/>
      <c r="H29" s="88"/>
      <c r="I29" s="316"/>
      <c r="J29" s="315"/>
      <c r="K29" s="980" t="s">
        <v>677</v>
      </c>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row>
    <row r="30" spans="1:51" ht="15.75" customHeight="1">
      <c r="A30" s="106"/>
      <c r="B30" s="88"/>
      <c r="C30" s="88"/>
      <c r="D30" s="88"/>
      <c r="E30" s="88"/>
      <c r="F30" s="88"/>
      <c r="G30" s="88"/>
      <c r="H30" s="88"/>
      <c r="I30" s="316"/>
      <c r="J30" s="315"/>
      <c r="K30" s="106" t="s">
        <v>473</v>
      </c>
      <c r="L30" s="337"/>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row>
    <row r="31" spans="1:51" ht="15.75" customHeight="1">
      <c r="A31" s="422" t="s">
        <v>900</v>
      </c>
      <c r="B31" s="337"/>
      <c r="C31" s="337"/>
      <c r="D31" s="337"/>
      <c r="E31" s="337"/>
      <c r="F31" s="337"/>
      <c r="G31" s="337"/>
      <c r="H31" s="337"/>
      <c r="I31" s="337"/>
      <c r="J31" s="337"/>
      <c r="K31" s="422" t="s">
        <v>900</v>
      </c>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row>
    <row r="32" spans="1:51" ht="15.75" customHeight="1">
      <c r="A32" s="422"/>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row>
    <row r="33" spans="1:51" ht="15.75" customHeight="1">
      <c r="A33" s="353"/>
      <c r="B33" s="359"/>
      <c r="C33" s="328" t="s">
        <v>11</v>
      </c>
      <c r="D33" s="284"/>
      <c r="E33" s="284"/>
      <c r="F33" s="284"/>
      <c r="G33" s="279"/>
      <c r="H33" s="279"/>
      <c r="I33" s="279"/>
      <c r="J33" s="593"/>
      <c r="K33" s="594"/>
      <c r="L33" s="19" t="s">
        <v>459</v>
      </c>
      <c r="M33" s="343"/>
      <c r="N33" s="343"/>
      <c r="O33" s="343"/>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row>
    <row r="34" spans="1:51" ht="31.5" customHeight="1">
      <c r="A34" s="354"/>
      <c r="B34" s="274"/>
      <c r="C34" s="562" t="s">
        <v>458</v>
      </c>
      <c r="D34" s="564" t="s">
        <v>3</v>
      </c>
      <c r="E34" s="603" t="s">
        <v>68</v>
      </c>
      <c r="F34" s="564" t="s">
        <v>18</v>
      </c>
      <c r="G34" s="564" t="s">
        <v>31</v>
      </c>
      <c r="H34" s="347" t="s">
        <v>1</v>
      </c>
      <c r="I34" s="347" t="s">
        <v>19</v>
      </c>
      <c r="J34" s="89"/>
      <c r="K34" s="354"/>
      <c r="L34" s="564" t="s">
        <v>332</v>
      </c>
      <c r="M34" s="562" t="s">
        <v>21</v>
      </c>
      <c r="N34" s="564" t="s">
        <v>283</v>
      </c>
      <c r="O34" s="562" t="s">
        <v>471</v>
      </c>
      <c r="P34" s="475"/>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row>
    <row r="35" spans="1:51" ht="15.75" customHeight="1">
      <c r="A35" s="355"/>
      <c r="B35" s="328" t="s">
        <v>79</v>
      </c>
      <c r="C35" s="284"/>
      <c r="D35" s="284"/>
      <c r="E35" s="284"/>
      <c r="F35" s="481"/>
      <c r="G35" s="284"/>
      <c r="H35" s="481"/>
      <c r="I35" s="284"/>
      <c r="J35" s="89"/>
      <c r="K35" s="355"/>
      <c r="L35" s="476" t="s">
        <v>79</v>
      </c>
      <c r="M35" s="476"/>
      <c r="N35" s="476"/>
      <c r="O35" s="476"/>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row>
    <row r="36" spans="1:51" ht="15.75" customHeight="1">
      <c r="A36" s="317">
        <v>1990</v>
      </c>
      <c r="B36" s="319">
        <v>65801</v>
      </c>
      <c r="C36" s="88">
        <v>6562</v>
      </c>
      <c r="D36" s="88">
        <v>3879</v>
      </c>
      <c r="E36" s="88">
        <v>1533</v>
      </c>
      <c r="F36" s="315" t="s">
        <v>32</v>
      </c>
      <c r="G36" s="88">
        <v>41095</v>
      </c>
      <c r="H36" s="315" t="s">
        <v>32</v>
      </c>
      <c r="I36" s="315" t="s">
        <v>32</v>
      </c>
      <c r="K36" s="317">
        <v>1990</v>
      </c>
      <c r="L36" s="316">
        <v>3268</v>
      </c>
      <c r="M36" s="316">
        <v>485</v>
      </c>
      <c r="N36" s="88">
        <v>36</v>
      </c>
      <c r="O36" s="316">
        <v>8943</v>
      </c>
      <c r="Q36" s="604"/>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row>
    <row r="37" spans="1:51" ht="15.75" customHeight="1">
      <c r="A37" s="317">
        <v>1991</v>
      </c>
      <c r="B37" s="319">
        <v>68756</v>
      </c>
      <c r="C37" s="88">
        <v>7006</v>
      </c>
      <c r="D37" s="88">
        <v>3031</v>
      </c>
      <c r="E37" s="88">
        <v>2948</v>
      </c>
      <c r="F37" s="315" t="s">
        <v>32</v>
      </c>
      <c r="G37" s="88">
        <v>44904</v>
      </c>
      <c r="H37" s="315" t="s">
        <v>32</v>
      </c>
      <c r="I37" s="315" t="s">
        <v>32</v>
      </c>
      <c r="K37" s="317">
        <v>1991</v>
      </c>
      <c r="L37" s="316">
        <v>2273</v>
      </c>
      <c r="M37" s="316">
        <v>465</v>
      </c>
      <c r="N37" s="88">
        <v>31</v>
      </c>
      <c r="O37" s="316">
        <v>8098</v>
      </c>
      <c r="Q37" s="604"/>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row>
    <row r="38" spans="1:51" ht="15.75" customHeight="1">
      <c r="A38" s="317">
        <v>1992</v>
      </c>
      <c r="B38" s="319">
        <v>67639</v>
      </c>
      <c r="C38" s="88">
        <v>6580</v>
      </c>
      <c r="D38" s="88">
        <v>2976</v>
      </c>
      <c r="E38" s="88">
        <v>2144</v>
      </c>
      <c r="F38" s="315" t="s">
        <v>32</v>
      </c>
      <c r="G38" s="88">
        <v>44425</v>
      </c>
      <c r="H38" s="315" t="s">
        <v>32</v>
      </c>
      <c r="I38" s="315" t="s">
        <v>32</v>
      </c>
      <c r="K38" s="317">
        <v>1992</v>
      </c>
      <c r="L38" s="316">
        <v>1435</v>
      </c>
      <c r="M38" s="316">
        <v>485</v>
      </c>
      <c r="N38" s="88">
        <v>31</v>
      </c>
      <c r="O38" s="316">
        <v>9563</v>
      </c>
      <c r="Q38" s="604"/>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row>
    <row r="39" spans="1:51" ht="15.75" customHeight="1">
      <c r="A39" s="317">
        <v>1993</v>
      </c>
      <c r="B39" s="319">
        <v>64860</v>
      </c>
      <c r="C39" s="88">
        <v>7034</v>
      </c>
      <c r="D39" s="88">
        <v>3144</v>
      </c>
      <c r="E39" s="88">
        <v>1248</v>
      </c>
      <c r="F39" s="315" t="s">
        <v>32</v>
      </c>
      <c r="G39" s="88">
        <v>42119</v>
      </c>
      <c r="H39" s="315" t="s">
        <v>32</v>
      </c>
      <c r="I39" s="315" t="s">
        <v>32</v>
      </c>
      <c r="K39" s="317">
        <v>1993</v>
      </c>
      <c r="L39" s="316">
        <v>941</v>
      </c>
      <c r="M39" s="316">
        <v>451</v>
      </c>
      <c r="N39" s="88">
        <v>34</v>
      </c>
      <c r="O39" s="316">
        <v>9889</v>
      </c>
      <c r="Q39" s="604"/>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row>
    <row r="40" spans="1:51" ht="15.75" customHeight="1">
      <c r="A40" s="317">
        <v>1994</v>
      </c>
      <c r="B40" s="319">
        <v>66427</v>
      </c>
      <c r="C40" s="88">
        <v>6494</v>
      </c>
      <c r="D40" s="88">
        <v>3217</v>
      </c>
      <c r="E40" s="88">
        <v>1267</v>
      </c>
      <c r="F40" s="315" t="s">
        <v>32</v>
      </c>
      <c r="G40" s="88">
        <v>43956</v>
      </c>
      <c r="H40" s="315" t="s">
        <v>32</v>
      </c>
      <c r="I40" s="315" t="s">
        <v>32</v>
      </c>
      <c r="K40" s="317">
        <v>1994</v>
      </c>
      <c r="L40" s="316">
        <v>1016</v>
      </c>
      <c r="M40" s="316">
        <v>522</v>
      </c>
      <c r="N40" s="88">
        <v>35</v>
      </c>
      <c r="O40" s="316">
        <v>9921</v>
      </c>
      <c r="Q40" s="604"/>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row>
    <row r="41" spans="1:51" ht="15.75" customHeight="1">
      <c r="A41" s="317">
        <v>1995</v>
      </c>
      <c r="B41" s="319">
        <v>70008.043000000005</v>
      </c>
      <c r="C41" s="88">
        <v>6933.6409999999996</v>
      </c>
      <c r="D41" s="88">
        <v>2680.0970000000002</v>
      </c>
      <c r="E41" s="88">
        <v>823.48099999999999</v>
      </c>
      <c r="F41" s="315" t="s">
        <v>32</v>
      </c>
      <c r="G41" s="88">
        <v>46808.652999999998</v>
      </c>
      <c r="H41" s="315" t="s">
        <v>32</v>
      </c>
      <c r="I41" s="315" t="s">
        <v>32</v>
      </c>
      <c r="K41" s="317">
        <v>1995</v>
      </c>
      <c r="L41" s="316">
        <v>1038.306</v>
      </c>
      <c r="M41" s="316">
        <v>779.30100000000004</v>
      </c>
      <c r="N41" s="88">
        <v>35.158999999999999</v>
      </c>
      <c r="O41" s="316">
        <v>10909.405000000001</v>
      </c>
      <c r="Q41" s="604"/>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row>
    <row r="42" spans="1:51" ht="15.75" customHeight="1">
      <c r="A42" s="317">
        <v>1996</v>
      </c>
      <c r="B42" s="319">
        <v>70597</v>
      </c>
      <c r="C42" s="88">
        <v>8149</v>
      </c>
      <c r="D42" s="88">
        <v>3009</v>
      </c>
      <c r="E42" s="88">
        <v>677</v>
      </c>
      <c r="F42" s="315" t="s">
        <v>32</v>
      </c>
      <c r="G42" s="88">
        <v>46869</v>
      </c>
      <c r="H42" s="315" t="s">
        <v>32</v>
      </c>
      <c r="I42" s="315" t="s">
        <v>32</v>
      </c>
      <c r="K42" s="317">
        <v>1996</v>
      </c>
      <c r="L42" s="316">
        <v>1166</v>
      </c>
      <c r="M42" s="316">
        <v>800</v>
      </c>
      <c r="N42" s="88">
        <v>33</v>
      </c>
      <c r="O42" s="316">
        <v>9894</v>
      </c>
      <c r="Q42" s="604"/>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row>
    <row r="43" spans="1:51" ht="15.75" customHeight="1">
      <c r="A43" s="317">
        <v>1997</v>
      </c>
      <c r="B43" s="319">
        <v>70033</v>
      </c>
      <c r="C43" s="88">
        <v>7543</v>
      </c>
      <c r="D43" s="88">
        <v>2954</v>
      </c>
      <c r="E43" s="88">
        <v>613</v>
      </c>
      <c r="F43" s="315" t="s">
        <v>32</v>
      </c>
      <c r="G43" s="88">
        <v>47684</v>
      </c>
      <c r="H43" s="315" t="s">
        <v>32</v>
      </c>
      <c r="I43" s="315" t="s">
        <v>32</v>
      </c>
      <c r="K43" s="317">
        <v>1997</v>
      </c>
      <c r="L43" s="316">
        <v>815</v>
      </c>
      <c r="M43" s="316">
        <v>883</v>
      </c>
      <c r="N43" s="88">
        <v>37</v>
      </c>
      <c r="O43" s="316">
        <v>9500</v>
      </c>
      <c r="Q43" s="604"/>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row>
    <row r="44" spans="1:51" ht="15.75" customHeight="1">
      <c r="A44" s="317">
        <v>1998</v>
      </c>
      <c r="B44" s="319">
        <v>71847</v>
      </c>
      <c r="C44" s="88">
        <v>7590</v>
      </c>
      <c r="D44" s="88">
        <v>3703</v>
      </c>
      <c r="E44" s="88">
        <v>916</v>
      </c>
      <c r="F44" s="315" t="s">
        <v>32</v>
      </c>
      <c r="G44" s="88">
        <v>47249</v>
      </c>
      <c r="H44" s="315" t="s">
        <v>32</v>
      </c>
      <c r="I44" s="315" t="s">
        <v>32</v>
      </c>
      <c r="K44" s="317">
        <v>1998</v>
      </c>
      <c r="L44" s="316">
        <v>1489</v>
      </c>
      <c r="M44" s="316">
        <v>1005</v>
      </c>
      <c r="N44" s="88">
        <v>32</v>
      </c>
      <c r="O44" s="316">
        <v>9854</v>
      </c>
      <c r="Q44" s="604"/>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row>
    <row r="45" spans="1:51" ht="15.75" customHeight="1">
      <c r="A45" s="317">
        <v>1999</v>
      </c>
      <c r="B45" s="319">
        <v>73997.062999999995</v>
      </c>
      <c r="C45" s="88">
        <v>7351.8450000000003</v>
      </c>
      <c r="D45" s="88">
        <v>3217.19</v>
      </c>
      <c r="E45" s="88">
        <v>877.16300000000001</v>
      </c>
      <c r="F45" s="315" t="s">
        <v>32</v>
      </c>
      <c r="G45" s="88">
        <v>47612.256999999998</v>
      </c>
      <c r="H45" s="315" t="s">
        <v>32</v>
      </c>
      <c r="I45" s="315" t="s">
        <v>32</v>
      </c>
      <c r="K45" s="317">
        <v>1999</v>
      </c>
      <c r="L45" s="316">
        <v>2101.9490000000001</v>
      </c>
      <c r="M45" s="316">
        <v>1079.519</v>
      </c>
      <c r="N45" s="88">
        <v>25.952000000000002</v>
      </c>
      <c r="O45" s="316">
        <v>11653.084999999999</v>
      </c>
      <c r="Q45" s="604"/>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row>
    <row r="46" spans="1:51" ht="15.75" customHeight="1">
      <c r="A46" s="99" t="s">
        <v>168</v>
      </c>
      <c r="B46" s="319"/>
      <c r="C46" s="88"/>
      <c r="D46" s="88"/>
      <c r="E46" s="88"/>
      <c r="F46" s="88"/>
      <c r="G46" s="316"/>
      <c r="H46" s="88"/>
      <c r="I46" s="316"/>
      <c r="J46" s="316"/>
      <c r="K46" s="99" t="s">
        <v>168</v>
      </c>
      <c r="L46" s="337"/>
      <c r="M46" s="337"/>
      <c r="N46" s="337"/>
      <c r="O46" s="337"/>
      <c r="P46" s="337"/>
      <c r="Q46" s="604"/>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row>
    <row r="47" spans="1:51" ht="15.75" customHeight="1">
      <c r="A47" s="981" t="s">
        <v>677</v>
      </c>
      <c r="B47" s="319"/>
      <c r="C47" s="88"/>
      <c r="D47" s="88"/>
      <c r="E47" s="88"/>
      <c r="F47" s="88"/>
      <c r="G47" s="316"/>
      <c r="H47" s="88"/>
      <c r="I47" s="316"/>
      <c r="J47" s="316"/>
      <c r="K47" s="982" t="s">
        <v>677</v>
      </c>
      <c r="L47" s="337"/>
      <c r="M47" s="337"/>
      <c r="N47" s="337"/>
      <c r="O47" s="337"/>
      <c r="P47" s="337"/>
      <c r="Q47" s="604"/>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row>
    <row r="48" spans="1:51" ht="15.75" customHeight="1">
      <c r="A48" s="106" t="s">
        <v>460</v>
      </c>
      <c r="B48" s="319"/>
      <c r="C48" s="88"/>
      <c r="D48" s="88"/>
      <c r="E48" s="88"/>
      <c r="F48" s="88"/>
      <c r="G48" s="316"/>
      <c r="H48" s="88"/>
      <c r="I48" s="316"/>
      <c r="J48" s="316"/>
      <c r="K48" s="106" t="s">
        <v>473</v>
      </c>
      <c r="L48" s="337"/>
      <c r="M48" s="337"/>
      <c r="N48" s="337"/>
      <c r="O48" s="337"/>
      <c r="P48" s="337"/>
      <c r="Q48" s="604"/>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row>
    <row r="49" spans="1:51" ht="15.75" customHeight="1">
      <c r="A49" s="106"/>
      <c r="B49" s="88"/>
      <c r="C49" s="88"/>
      <c r="D49" s="88"/>
      <c r="E49" s="88"/>
      <c r="F49" s="88"/>
      <c r="G49" s="316"/>
      <c r="H49" s="88"/>
      <c r="I49" s="316"/>
      <c r="J49" s="316"/>
      <c r="K49" s="106" t="s">
        <v>472</v>
      </c>
      <c r="L49" s="337"/>
      <c r="M49" s="337"/>
      <c r="N49" s="337"/>
      <c r="O49" s="337"/>
      <c r="P49" s="337"/>
      <c r="Q49" s="604"/>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row>
    <row r="50" spans="1:51" ht="15.75" customHeight="1">
      <c r="A50" s="422" t="s">
        <v>900</v>
      </c>
      <c r="B50" s="337"/>
      <c r="C50" s="337"/>
      <c r="D50" s="337"/>
      <c r="E50" s="337"/>
      <c r="F50" s="337"/>
      <c r="G50" s="337"/>
      <c r="H50" s="337"/>
      <c r="I50" s="337"/>
      <c r="J50" s="337"/>
      <c r="K50" s="422" t="s">
        <v>900</v>
      </c>
      <c r="L50" s="337"/>
      <c r="M50" s="337"/>
      <c r="N50" s="337"/>
      <c r="O50" s="337"/>
      <c r="P50" s="337"/>
      <c r="Q50" s="604"/>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row>
    <row r="51" spans="1:51" ht="9.6" customHeight="1">
      <c r="A51" s="422"/>
      <c r="B51" s="337"/>
      <c r="C51" s="337"/>
      <c r="D51" s="337"/>
      <c r="E51" s="337"/>
      <c r="F51" s="337"/>
      <c r="G51" s="337"/>
      <c r="H51" s="337"/>
      <c r="I51" s="337"/>
      <c r="J51" s="337"/>
      <c r="K51" s="337"/>
      <c r="L51" s="337"/>
      <c r="M51" s="337"/>
      <c r="N51" s="337"/>
      <c r="O51" s="337"/>
      <c r="P51" s="337"/>
      <c r="Q51" s="604"/>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row>
    <row r="52" spans="1:51" ht="15.75" customHeight="1">
      <c r="A52" s="353"/>
      <c r="B52" s="678"/>
      <c r="C52" s="660" t="s">
        <v>11</v>
      </c>
      <c r="D52" s="661"/>
      <c r="E52" s="661"/>
      <c r="F52" s="661"/>
      <c r="G52" s="655"/>
      <c r="H52" s="655"/>
      <c r="I52" s="655"/>
      <c r="J52" s="679"/>
      <c r="K52" s="680"/>
      <c r="L52" s="19" t="s">
        <v>459</v>
      </c>
      <c r="M52" s="343"/>
      <c r="N52" s="343"/>
      <c r="O52" s="343"/>
      <c r="P52" s="337"/>
      <c r="Q52" s="604"/>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row>
    <row r="53" spans="1:51" ht="25.5">
      <c r="A53" s="354"/>
      <c r="B53" s="656"/>
      <c r="C53" s="511" t="s">
        <v>458</v>
      </c>
      <c r="D53" s="658" t="s">
        <v>3</v>
      </c>
      <c r="E53" s="658" t="s">
        <v>68</v>
      </c>
      <c r="F53" s="658" t="s">
        <v>18</v>
      </c>
      <c r="G53" s="658" t="s">
        <v>31</v>
      </c>
      <c r="H53" s="677" t="s">
        <v>1</v>
      </c>
      <c r="I53" s="677" t="s">
        <v>19</v>
      </c>
      <c r="J53" s="89"/>
      <c r="K53" s="674"/>
      <c r="L53" s="658" t="s">
        <v>332</v>
      </c>
      <c r="M53" s="511" t="s">
        <v>21</v>
      </c>
      <c r="N53" s="658" t="s">
        <v>283</v>
      </c>
      <c r="O53" s="511" t="s">
        <v>471</v>
      </c>
      <c r="P53" s="337"/>
      <c r="Q53" s="604"/>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row>
    <row r="54" spans="1:51">
      <c r="A54" s="355"/>
      <c r="B54" s="660" t="s">
        <v>79</v>
      </c>
      <c r="C54" s="661"/>
      <c r="D54" s="661"/>
      <c r="E54" s="661"/>
      <c r="F54" s="481"/>
      <c r="G54" s="661"/>
      <c r="H54" s="481"/>
      <c r="I54" s="661"/>
      <c r="J54" s="89"/>
      <c r="K54" s="675"/>
      <c r="L54" s="681" t="s">
        <v>79</v>
      </c>
      <c r="M54" s="681"/>
      <c r="N54" s="681"/>
      <c r="O54" s="681"/>
      <c r="P54" s="337"/>
      <c r="Q54" s="604"/>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row>
    <row r="55" spans="1:51" ht="15.75" customHeight="1">
      <c r="A55" s="317">
        <v>2000</v>
      </c>
      <c r="B55" s="319">
        <v>77813.675000000003</v>
      </c>
      <c r="C55" s="88">
        <v>6713.6570000000002</v>
      </c>
      <c r="D55" s="88">
        <v>3194.1610000000001</v>
      </c>
      <c r="E55" s="88">
        <v>665.63599999999997</v>
      </c>
      <c r="F55" s="315" t="s">
        <v>32</v>
      </c>
      <c r="G55" s="88">
        <v>49571.213000000003</v>
      </c>
      <c r="H55" s="315" t="s">
        <v>32</v>
      </c>
      <c r="I55" s="315" t="s">
        <v>32</v>
      </c>
      <c r="J55" s="89"/>
      <c r="K55" s="317">
        <v>2000</v>
      </c>
      <c r="L55" s="316">
        <v>2796.6619999999998</v>
      </c>
      <c r="M55" s="316">
        <v>1054.819</v>
      </c>
      <c r="N55" s="88">
        <v>6.6790000000000003</v>
      </c>
      <c r="O55" s="316">
        <v>13697</v>
      </c>
      <c r="Q55" s="604"/>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row>
    <row r="56" spans="1:51" ht="15.75" customHeight="1">
      <c r="A56" s="317">
        <v>2001</v>
      </c>
      <c r="B56" s="319">
        <v>78947.984280000004</v>
      </c>
      <c r="C56" s="88">
        <v>5502.7089999999998</v>
      </c>
      <c r="D56" s="88">
        <v>3505.4029999999998</v>
      </c>
      <c r="E56" s="88">
        <v>967.61699999999996</v>
      </c>
      <c r="F56" s="315" t="s">
        <v>32</v>
      </c>
      <c r="G56" s="88">
        <v>50782.85</v>
      </c>
      <c r="H56" s="315" t="s">
        <v>32</v>
      </c>
      <c r="I56" s="316">
        <v>5.51</v>
      </c>
      <c r="K56" s="317">
        <v>2001</v>
      </c>
      <c r="L56" s="316">
        <v>3534.7910000000002</v>
      </c>
      <c r="M56" s="316">
        <v>1061.617</v>
      </c>
      <c r="N56" s="88">
        <v>3.0670000000000002</v>
      </c>
      <c r="O56" s="316">
        <v>13278.063279999998</v>
      </c>
      <c r="Q56" s="604"/>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row>
    <row r="57" spans="1:51" ht="15.75" customHeight="1">
      <c r="A57" s="317">
        <v>2002</v>
      </c>
      <c r="B57" s="319">
        <v>78278.465400000001</v>
      </c>
      <c r="C57" s="88">
        <v>4381.4160000000002</v>
      </c>
      <c r="D57" s="88">
        <v>2078.1210000000001</v>
      </c>
      <c r="E57" s="88">
        <v>805.22299999999996</v>
      </c>
      <c r="F57" s="315" t="s">
        <v>32</v>
      </c>
      <c r="G57" s="88">
        <v>51810.89</v>
      </c>
      <c r="H57" s="315" t="s">
        <v>32</v>
      </c>
      <c r="I57" s="316">
        <v>13.803000000000001</v>
      </c>
      <c r="K57" s="317">
        <v>2002</v>
      </c>
      <c r="L57" s="316">
        <v>3118.78</v>
      </c>
      <c r="M57" s="316">
        <v>1049.3779999999999</v>
      </c>
      <c r="N57" s="88">
        <v>3.101</v>
      </c>
      <c r="O57" s="316">
        <v>14850.787400000001</v>
      </c>
      <c r="Q57" s="604"/>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row>
    <row r="58" spans="1:51" ht="15.75" customHeight="1">
      <c r="A58" s="317">
        <v>2003</v>
      </c>
      <c r="B58" s="744">
        <v>73105.658299999996</v>
      </c>
      <c r="C58" s="742">
        <v>4861.4830000000002</v>
      </c>
      <c r="D58" s="742">
        <v>597.05999999999995</v>
      </c>
      <c r="E58" s="742">
        <v>1068.146</v>
      </c>
      <c r="F58" s="742">
        <v>3854.77</v>
      </c>
      <c r="G58" s="742">
        <v>51192.053999999996</v>
      </c>
      <c r="H58" s="742">
        <v>10552.596100000001</v>
      </c>
      <c r="I58" s="733">
        <v>979.54919999999993</v>
      </c>
      <c r="K58" s="743">
        <v>2003</v>
      </c>
      <c r="L58" s="733">
        <v>3884.8139999999999</v>
      </c>
      <c r="M58" s="733">
        <v>1143.348</v>
      </c>
      <c r="N58" s="742">
        <v>3.7519999999999998</v>
      </c>
      <c r="O58" s="733">
        <v>11322.473</v>
      </c>
      <c r="Q58" s="604"/>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row>
    <row r="59" spans="1:51" ht="15.75" customHeight="1">
      <c r="A59" s="317">
        <v>2004</v>
      </c>
      <c r="B59" s="744">
        <v>72627.125459999996</v>
      </c>
      <c r="C59" s="742">
        <v>4740.6769999999997</v>
      </c>
      <c r="D59" s="742">
        <v>1.264</v>
      </c>
      <c r="E59" s="742">
        <v>1000.99934</v>
      </c>
      <c r="F59" s="742">
        <v>3923.6042400000001</v>
      </c>
      <c r="G59" s="742">
        <v>49664.4859</v>
      </c>
      <c r="H59" s="742">
        <v>12035.699649999999</v>
      </c>
      <c r="I59" s="733">
        <v>1260.3953300000001</v>
      </c>
      <c r="K59" s="743">
        <v>2004</v>
      </c>
      <c r="L59" s="733">
        <v>3955.4450000000002</v>
      </c>
      <c r="M59" s="733">
        <v>1158.9469999999999</v>
      </c>
      <c r="N59" s="742">
        <v>2.8079999999999998</v>
      </c>
      <c r="O59" s="733">
        <v>11736.047</v>
      </c>
      <c r="Q59" s="604"/>
      <c r="R59" s="337"/>
      <c r="S59" s="337"/>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row>
    <row r="60" spans="1:51" ht="15.75" customHeight="1">
      <c r="A60" s="317">
        <v>2005</v>
      </c>
      <c r="B60" s="744">
        <v>77252.29409000001</v>
      </c>
      <c r="C60" s="742">
        <v>4878.1289999999999</v>
      </c>
      <c r="D60" s="742">
        <v>0</v>
      </c>
      <c r="E60" s="742">
        <v>1394.80493</v>
      </c>
      <c r="F60" s="742">
        <v>7098.1358600000003</v>
      </c>
      <c r="G60" s="742">
        <v>51372.425000000003</v>
      </c>
      <c r="H60" s="742">
        <v>11102.785666000002</v>
      </c>
      <c r="I60" s="733">
        <v>1406.0136340000001</v>
      </c>
      <c r="K60" s="743">
        <v>2005</v>
      </c>
      <c r="L60" s="733">
        <v>7136.5137000000004</v>
      </c>
      <c r="M60" s="733">
        <v>1292.2065600000001</v>
      </c>
      <c r="N60" s="742">
        <v>4.7873400000000004</v>
      </c>
      <c r="O60" s="733">
        <v>10799.8326</v>
      </c>
      <c r="Q60" s="604"/>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row>
    <row r="61" spans="1:51" ht="15.75" customHeight="1">
      <c r="A61" s="317">
        <v>2006</v>
      </c>
      <c r="B61" s="744">
        <v>75756.839680000005</v>
      </c>
      <c r="C61" s="742">
        <v>3903.3629999999998</v>
      </c>
      <c r="D61" s="742">
        <v>0</v>
      </c>
      <c r="E61" s="742">
        <v>947.19591000000003</v>
      </c>
      <c r="F61" s="742">
        <v>7036.3060400000004</v>
      </c>
      <c r="G61" s="742">
        <v>51121.545299999998</v>
      </c>
      <c r="H61" s="742">
        <v>11382.167820000001</v>
      </c>
      <c r="I61" s="733">
        <v>1366.2616099999998</v>
      </c>
      <c r="K61" s="743">
        <v>2006</v>
      </c>
      <c r="L61" s="733">
        <v>7065.7854500000003</v>
      </c>
      <c r="M61" s="733">
        <v>1309.5931499999999</v>
      </c>
      <c r="N61" s="742">
        <v>3.9846200000000001</v>
      </c>
      <c r="O61" s="733">
        <v>11082.830900000001</v>
      </c>
      <c r="Q61" s="604"/>
      <c r="R61" s="337"/>
      <c r="S61" s="337"/>
      <c r="T61" s="337"/>
      <c r="U61" s="337"/>
      <c r="V61" s="337"/>
      <c r="W61" s="337"/>
      <c r="X61" s="337"/>
      <c r="Y61" s="337"/>
      <c r="Z61" s="337"/>
      <c r="AA61" s="337"/>
      <c r="AB61" s="337"/>
      <c r="AC61" s="337"/>
      <c r="AD61" s="337"/>
      <c r="AE61" s="337"/>
      <c r="AF61" s="337"/>
      <c r="AG61" s="337"/>
      <c r="AH61" s="337"/>
      <c r="AI61" s="337"/>
      <c r="AJ61" s="337"/>
      <c r="AK61" s="337"/>
      <c r="AL61" s="337"/>
      <c r="AM61" s="337"/>
      <c r="AN61" s="337"/>
      <c r="AO61" s="337"/>
      <c r="AP61" s="337"/>
      <c r="AQ61" s="337"/>
      <c r="AR61" s="337"/>
      <c r="AS61" s="337"/>
      <c r="AT61" s="337"/>
      <c r="AU61" s="337"/>
      <c r="AV61" s="337"/>
      <c r="AW61" s="337"/>
      <c r="AX61" s="337"/>
      <c r="AY61" s="337"/>
    </row>
    <row r="62" spans="1:51" ht="15.75" customHeight="1">
      <c r="A62" s="317">
        <v>2007</v>
      </c>
      <c r="B62" s="744">
        <v>78084.90284000001</v>
      </c>
      <c r="C62" s="742">
        <v>4868.3130000000001</v>
      </c>
      <c r="D62" s="742">
        <v>0.189</v>
      </c>
      <c r="E62" s="742">
        <v>1301.8431599999999</v>
      </c>
      <c r="F62" s="742">
        <v>7312.0944</v>
      </c>
      <c r="G62" s="742">
        <v>51356.753200000006</v>
      </c>
      <c r="H62" s="742">
        <v>11937.436564</v>
      </c>
      <c r="I62" s="733">
        <v>1308.273516</v>
      </c>
      <c r="K62" s="743">
        <v>2007</v>
      </c>
      <c r="L62" s="733">
        <v>7334.9391400000004</v>
      </c>
      <c r="M62" s="733">
        <v>1332.32224</v>
      </c>
      <c r="N62" s="742">
        <v>1.4378900000000001</v>
      </c>
      <c r="O62" s="733">
        <v>11601.33959</v>
      </c>
      <c r="Q62" s="604"/>
      <c r="R62" s="337"/>
      <c r="S62" s="337"/>
      <c r="T62" s="337"/>
      <c r="U62" s="337"/>
      <c r="V62" s="337"/>
      <c r="W62" s="337"/>
      <c r="X62" s="337"/>
      <c r="Y62" s="337"/>
      <c r="Z62" s="337"/>
      <c r="AA62" s="337"/>
      <c r="AB62" s="337"/>
      <c r="AC62" s="337"/>
      <c r="AD62" s="337"/>
      <c r="AE62" s="337"/>
      <c r="AF62" s="337"/>
      <c r="AG62" s="337"/>
      <c r="AH62" s="337"/>
      <c r="AI62" s="337"/>
      <c r="AJ62" s="337"/>
      <c r="AK62" s="337"/>
      <c r="AL62" s="337"/>
      <c r="AM62" s="337"/>
      <c r="AN62" s="337"/>
      <c r="AO62" s="337"/>
      <c r="AP62" s="337"/>
      <c r="AQ62" s="337"/>
      <c r="AR62" s="337"/>
      <c r="AS62" s="337"/>
      <c r="AT62" s="337"/>
      <c r="AU62" s="337"/>
      <c r="AV62" s="337"/>
      <c r="AW62" s="337"/>
      <c r="AX62" s="337"/>
      <c r="AY62" s="337"/>
    </row>
    <row r="63" spans="1:51" ht="15.75" customHeight="1">
      <c r="A63" s="317">
        <v>2008</v>
      </c>
      <c r="B63" s="744">
        <v>77333.113970000006</v>
      </c>
      <c r="C63" s="742">
        <v>4724.723</v>
      </c>
      <c r="D63" s="742">
        <v>0</v>
      </c>
      <c r="E63" s="742">
        <v>1302.2161100000001</v>
      </c>
      <c r="F63" s="742">
        <v>6928.3511600000002</v>
      </c>
      <c r="G63" s="742">
        <v>50889.4398</v>
      </c>
      <c r="H63" s="742">
        <v>12151.262266</v>
      </c>
      <c r="I63" s="733">
        <v>1337.1216340000001</v>
      </c>
      <c r="K63" s="743">
        <v>2008</v>
      </c>
      <c r="L63" s="733">
        <v>6957.75479</v>
      </c>
      <c r="M63" s="733">
        <v>1307.3441599999999</v>
      </c>
      <c r="N63" s="742">
        <v>2.4258699999999997</v>
      </c>
      <c r="O63" s="733">
        <v>11731.31619</v>
      </c>
      <c r="Q63" s="604"/>
      <c r="R63" s="337"/>
      <c r="S63" s="337"/>
      <c r="T63" s="337"/>
      <c r="U63" s="337"/>
      <c r="V63" s="337"/>
      <c r="W63" s="337"/>
      <c r="X63" s="337"/>
      <c r="Y63" s="337"/>
      <c r="Z63" s="337"/>
      <c r="AA63" s="337"/>
      <c r="AB63" s="337"/>
      <c r="AC63" s="337"/>
      <c r="AD63" s="337"/>
      <c r="AE63" s="337"/>
      <c r="AF63" s="337"/>
      <c r="AG63" s="337"/>
      <c r="AH63" s="337"/>
      <c r="AI63" s="337"/>
      <c r="AJ63" s="337"/>
      <c r="AK63" s="337"/>
      <c r="AL63" s="337"/>
      <c r="AM63" s="337"/>
      <c r="AN63" s="337"/>
      <c r="AO63" s="337"/>
      <c r="AP63" s="337"/>
      <c r="AQ63" s="337"/>
      <c r="AR63" s="337"/>
      <c r="AS63" s="337"/>
      <c r="AT63" s="337"/>
      <c r="AU63" s="337"/>
      <c r="AV63" s="337"/>
      <c r="AW63" s="337"/>
      <c r="AX63" s="337"/>
      <c r="AY63" s="337"/>
    </row>
    <row r="64" spans="1:51" ht="15.75" customHeight="1">
      <c r="A64" s="317">
        <v>2009</v>
      </c>
      <c r="B64" s="744">
        <v>77237.42895999999</v>
      </c>
      <c r="C64" s="742">
        <v>4224.7700000000004</v>
      </c>
      <c r="D64" s="742">
        <v>0</v>
      </c>
      <c r="E64" s="796">
        <v>1599.76803</v>
      </c>
      <c r="F64" s="742">
        <v>6767.1814199999999</v>
      </c>
      <c r="G64" s="742">
        <v>51970.6342</v>
      </c>
      <c r="H64" s="742">
        <v>11428.942947999998</v>
      </c>
      <c r="I64" s="796">
        <v>1246.1323620000003</v>
      </c>
      <c r="K64" s="743">
        <v>2009</v>
      </c>
      <c r="L64" s="733">
        <v>6807.3878500000001</v>
      </c>
      <c r="M64" s="733">
        <v>1283.78358</v>
      </c>
      <c r="N64" s="742">
        <v>1.5433699999999999</v>
      </c>
      <c r="O64" s="733">
        <v>10954.04189</v>
      </c>
      <c r="Q64" s="604"/>
      <c r="R64" s="337"/>
      <c r="S64" s="337"/>
      <c r="T64" s="337"/>
      <c r="U64" s="337"/>
      <c r="V64" s="337"/>
      <c r="W64" s="337"/>
      <c r="X64" s="337"/>
      <c r="Y64" s="337"/>
      <c r="Z64" s="337"/>
      <c r="AA64" s="337"/>
      <c r="AB64" s="337"/>
      <c r="AC64" s="337"/>
      <c r="AD64" s="337"/>
      <c r="AE64" s="337"/>
      <c r="AF64" s="337"/>
      <c r="AG64" s="337"/>
      <c r="AH64" s="337"/>
      <c r="AI64" s="337"/>
      <c r="AJ64" s="337"/>
      <c r="AK64" s="337"/>
      <c r="AL64" s="337"/>
      <c r="AM64" s="337"/>
      <c r="AN64" s="337"/>
      <c r="AO64" s="337"/>
      <c r="AP64" s="337"/>
      <c r="AQ64" s="337"/>
      <c r="AR64" s="337"/>
      <c r="AS64" s="337"/>
      <c r="AT64" s="337"/>
      <c r="AU64" s="337"/>
      <c r="AV64" s="337"/>
      <c r="AW64" s="337"/>
      <c r="AX64" s="337"/>
      <c r="AY64" s="337"/>
    </row>
    <row r="65" spans="1:51" ht="15.75" customHeight="1">
      <c r="A65" s="317">
        <v>2010</v>
      </c>
      <c r="B65" s="744">
        <v>76737.445560000007</v>
      </c>
      <c r="C65" s="742">
        <v>3857.6116000000002</v>
      </c>
      <c r="D65" s="742">
        <v>0.182</v>
      </c>
      <c r="E65" s="796">
        <v>1600.8158899999999</v>
      </c>
      <c r="F65" s="742">
        <v>10363.80503</v>
      </c>
      <c r="G65" s="742">
        <v>47377.729899999998</v>
      </c>
      <c r="H65" s="742">
        <v>12007.57429</v>
      </c>
      <c r="I65" s="796">
        <v>1529.72685</v>
      </c>
      <c r="K65" s="743">
        <v>2010</v>
      </c>
      <c r="L65" s="733">
        <v>10407.07836</v>
      </c>
      <c r="M65" s="733">
        <v>1275.74503</v>
      </c>
      <c r="N65" s="742">
        <v>2.1434000000000002</v>
      </c>
      <c r="O65" s="733">
        <v>11650.03112</v>
      </c>
      <c r="Q65" s="604"/>
      <c r="R65" s="337"/>
      <c r="S65" s="337"/>
      <c r="T65" s="337"/>
      <c r="U65" s="337"/>
      <c r="V65" s="337"/>
      <c r="W65" s="337"/>
      <c r="X65" s="337"/>
      <c r="Y65" s="337"/>
      <c r="Z65" s="337"/>
      <c r="AA65" s="337"/>
      <c r="AB65" s="337"/>
      <c r="AC65" s="337"/>
      <c r="AD65" s="337"/>
      <c r="AE65" s="337"/>
      <c r="AF65" s="337"/>
      <c r="AG65" s="337"/>
      <c r="AH65" s="337"/>
      <c r="AI65" s="337"/>
      <c r="AJ65" s="337"/>
      <c r="AK65" s="337"/>
      <c r="AL65" s="337"/>
      <c r="AM65" s="337"/>
      <c r="AN65" s="337"/>
      <c r="AO65" s="337"/>
      <c r="AP65" s="337"/>
      <c r="AQ65" s="337"/>
      <c r="AR65" s="337"/>
      <c r="AS65" s="337"/>
      <c r="AT65" s="337"/>
      <c r="AU65" s="337"/>
      <c r="AV65" s="337"/>
      <c r="AW65" s="337"/>
      <c r="AX65" s="337"/>
      <c r="AY65" s="337"/>
    </row>
    <row r="66" spans="1:51" ht="15.75" customHeight="1">
      <c r="A66" s="317">
        <v>2011</v>
      </c>
      <c r="B66" s="744">
        <v>70903.26801</v>
      </c>
      <c r="C66" s="742">
        <v>3707.2664</v>
      </c>
      <c r="D66" s="742">
        <v>0</v>
      </c>
      <c r="E66" s="796">
        <v>753.62013999999999</v>
      </c>
      <c r="F66" s="742">
        <v>10826.6538</v>
      </c>
      <c r="G66" s="742">
        <v>43759.479200000002</v>
      </c>
      <c r="H66" s="742">
        <v>10514.881104999999</v>
      </c>
      <c r="I66" s="796">
        <v>1341.3673649999982</v>
      </c>
      <c r="K66" s="743">
        <v>2011</v>
      </c>
      <c r="L66" s="742">
        <v>10870.515890000001</v>
      </c>
      <c r="M66" s="742">
        <v>1329.8461400000001</v>
      </c>
      <c r="N66" s="742">
        <v>2.5366</v>
      </c>
      <c r="O66" s="742">
        <v>9907.4952199999989</v>
      </c>
      <c r="Q66" s="604"/>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37"/>
      <c r="AT66" s="337"/>
      <c r="AU66" s="337"/>
      <c r="AV66" s="337"/>
      <c r="AW66" s="337"/>
      <c r="AX66" s="337"/>
      <c r="AY66" s="337"/>
    </row>
    <row r="67" spans="1:51" ht="15.75" customHeight="1">
      <c r="A67" s="317">
        <v>2012</v>
      </c>
      <c r="B67" s="744">
        <v>72662.838770000002</v>
      </c>
      <c r="C67" s="742">
        <v>4367.9742999999999</v>
      </c>
      <c r="D67" s="742">
        <v>0</v>
      </c>
      <c r="E67" s="844">
        <v>1352.0261200000002</v>
      </c>
      <c r="F67" s="844">
        <v>9469.5283900000013</v>
      </c>
      <c r="G67" s="844">
        <v>43663.674570000003</v>
      </c>
      <c r="H67" s="844">
        <v>12695.21298</v>
      </c>
      <c r="I67" s="844">
        <v>1114.4224099999992</v>
      </c>
      <c r="K67" s="743">
        <v>2012</v>
      </c>
      <c r="L67" s="742">
        <v>9486.6140200000009</v>
      </c>
      <c r="M67" s="742">
        <v>1222.2094</v>
      </c>
      <c r="N67" s="742">
        <v>1.6130899999999999</v>
      </c>
      <c r="O67" s="742">
        <v>12123.64416</v>
      </c>
      <c r="Q67" s="604"/>
      <c r="R67" s="337"/>
      <c r="S67" s="337"/>
      <c r="T67" s="337"/>
      <c r="U67" s="337"/>
      <c r="V67" s="337"/>
      <c r="W67" s="337"/>
      <c r="X67" s="337"/>
      <c r="Y67" s="337"/>
      <c r="Z67" s="337"/>
      <c r="AA67" s="337"/>
      <c r="AB67" s="337"/>
      <c r="AC67" s="337"/>
      <c r="AD67" s="337"/>
      <c r="AE67" s="337"/>
      <c r="AF67" s="337"/>
      <c r="AG67" s="337"/>
      <c r="AH67" s="337"/>
      <c r="AI67" s="337"/>
      <c r="AJ67" s="337"/>
      <c r="AK67" s="337"/>
      <c r="AL67" s="337"/>
      <c r="AM67" s="337"/>
      <c r="AN67" s="337"/>
      <c r="AO67" s="337"/>
      <c r="AP67" s="337"/>
      <c r="AQ67" s="337"/>
      <c r="AR67" s="337"/>
      <c r="AS67" s="337"/>
      <c r="AT67" s="337"/>
      <c r="AU67" s="337"/>
      <c r="AV67" s="337"/>
      <c r="AW67" s="337"/>
      <c r="AX67" s="337"/>
      <c r="AY67" s="337"/>
    </row>
    <row r="68" spans="1:51" s="761" customFormat="1" ht="15.75" customHeight="1">
      <c r="A68" s="743">
        <v>2013</v>
      </c>
      <c r="B68" s="744">
        <v>68529.92814470001</v>
      </c>
      <c r="C68" s="763">
        <v>4430.8349000000007</v>
      </c>
      <c r="D68" s="1329">
        <v>0</v>
      </c>
      <c r="E68" s="763">
        <v>1430.3048100000001</v>
      </c>
      <c r="F68" s="763">
        <v>5803.14419</v>
      </c>
      <c r="G68" s="763">
        <v>42941.436399999999</v>
      </c>
      <c r="H68" s="1333">
        <v>12695.21298</v>
      </c>
      <c r="I68" s="1333">
        <v>1228.9948647000128</v>
      </c>
      <c r="K68" s="743">
        <v>2013</v>
      </c>
      <c r="L68" s="763">
        <v>5838.3490100000008</v>
      </c>
      <c r="M68" s="763">
        <v>1225.2290700000001</v>
      </c>
      <c r="N68" s="763">
        <v>0.52737000000000001</v>
      </c>
      <c r="O68" s="763">
        <v>13108.936492334</v>
      </c>
      <c r="Q68" s="604"/>
      <c r="R68" s="337"/>
      <c r="S68" s="337"/>
      <c r="T68" s="337"/>
      <c r="U68" s="337"/>
      <c r="V68" s="337"/>
      <c r="W68" s="337"/>
      <c r="X68" s="337"/>
      <c r="Y68" s="337"/>
      <c r="Z68" s="337"/>
      <c r="AA68" s="337"/>
      <c r="AB68" s="337"/>
      <c r="AC68" s="337"/>
      <c r="AD68" s="337"/>
      <c r="AE68" s="337"/>
      <c r="AF68" s="337"/>
      <c r="AG68" s="337"/>
      <c r="AH68" s="337"/>
      <c r="AI68" s="337"/>
      <c r="AJ68" s="337"/>
      <c r="AK68" s="337"/>
      <c r="AL68" s="337"/>
      <c r="AM68" s="337"/>
      <c r="AN68" s="337"/>
      <c r="AO68" s="337"/>
      <c r="AP68" s="337"/>
      <c r="AQ68" s="337"/>
      <c r="AR68" s="337"/>
      <c r="AS68" s="337"/>
      <c r="AT68" s="337"/>
      <c r="AU68" s="337"/>
      <c r="AV68" s="337"/>
      <c r="AW68" s="337"/>
      <c r="AX68" s="337"/>
      <c r="AY68" s="337"/>
    </row>
    <row r="69" spans="1:51" s="761" customFormat="1" ht="15.75" customHeight="1">
      <c r="A69" s="743">
        <v>2014</v>
      </c>
      <c r="B69" s="744">
        <v>63609.211179999998</v>
      </c>
      <c r="C69" s="763">
        <v>3909.569</v>
      </c>
      <c r="D69" s="763">
        <v>0</v>
      </c>
      <c r="E69" s="763">
        <v>559.62339999999995</v>
      </c>
      <c r="F69" s="763">
        <v>4328.9522900000002</v>
      </c>
      <c r="G69" s="763">
        <v>42418.277299999994</v>
      </c>
      <c r="H69" s="763">
        <v>11386.542599999999</v>
      </c>
      <c r="I69" s="763">
        <v>1006.2465900000025</v>
      </c>
      <c r="K69" s="743">
        <v>2014</v>
      </c>
      <c r="L69" s="763">
        <v>4405.8635300000005</v>
      </c>
      <c r="M69" s="1123">
        <v>1270.0891799999999</v>
      </c>
      <c r="N69" s="1097" t="s">
        <v>32</v>
      </c>
      <c r="O69" s="763">
        <v>11238.094003443</v>
      </c>
      <c r="Q69" s="604"/>
      <c r="R69" s="337"/>
      <c r="S69" s="337"/>
      <c r="T69" s="337"/>
      <c r="U69" s="337"/>
      <c r="V69" s="337"/>
      <c r="W69" s="337"/>
      <c r="X69" s="337"/>
      <c r="Y69" s="337"/>
      <c r="Z69" s="337"/>
      <c r="AA69" s="337"/>
      <c r="AB69" s="337"/>
      <c r="AC69" s="337"/>
      <c r="AD69" s="337"/>
      <c r="AE69" s="337"/>
      <c r="AF69" s="337"/>
      <c r="AG69" s="337"/>
      <c r="AH69" s="337"/>
      <c r="AI69" s="337"/>
      <c r="AJ69" s="337"/>
      <c r="AK69" s="337"/>
      <c r="AL69" s="337"/>
      <c r="AM69" s="337"/>
      <c r="AN69" s="337"/>
      <c r="AO69" s="337"/>
      <c r="AP69" s="337"/>
      <c r="AQ69" s="337"/>
      <c r="AR69" s="337"/>
      <c r="AS69" s="337"/>
      <c r="AT69" s="337"/>
      <c r="AU69" s="337"/>
      <c r="AV69" s="337"/>
      <c r="AW69" s="337"/>
      <c r="AX69" s="337"/>
      <c r="AY69" s="337"/>
    </row>
    <row r="70" spans="1:51" s="761" customFormat="1" ht="15.75" customHeight="1">
      <c r="A70" s="799">
        <v>2015</v>
      </c>
      <c r="B70" s="800">
        <v>59035.170170000005</v>
      </c>
      <c r="C70" s="796">
        <v>4087.6602000000003</v>
      </c>
      <c r="D70" s="796">
        <v>0</v>
      </c>
      <c r="E70" s="796">
        <v>615.94596000000001</v>
      </c>
      <c r="F70" s="796">
        <v>5048.9172199999994</v>
      </c>
      <c r="G70" s="796">
        <v>36688.639999999999</v>
      </c>
      <c r="H70" s="796">
        <v>11632.51742</v>
      </c>
      <c r="I70" s="796">
        <v>961.48937000000296</v>
      </c>
      <c r="K70" s="799">
        <v>2015</v>
      </c>
      <c r="L70" s="796">
        <v>5272.02387</v>
      </c>
      <c r="M70" s="796">
        <v>1294.8148799999999</v>
      </c>
      <c r="N70" s="796">
        <v>0.21431</v>
      </c>
      <c r="O70" s="796">
        <v>11139.308545867001</v>
      </c>
      <c r="Q70" s="604"/>
      <c r="R70" s="337"/>
      <c r="S70" s="337"/>
      <c r="T70" s="337"/>
      <c r="U70" s="337"/>
      <c r="V70" s="337"/>
      <c r="W70" s="337"/>
      <c r="X70" s="337"/>
      <c r="Y70" s="337"/>
      <c r="Z70" s="337"/>
      <c r="AA70" s="337"/>
      <c r="AB70" s="337"/>
      <c r="AC70" s="337"/>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row>
    <row r="71" spans="1:51" s="761" customFormat="1" ht="15.75" customHeight="1">
      <c r="A71" s="799">
        <v>2016</v>
      </c>
      <c r="B71" s="800">
        <v>54493.928469999999</v>
      </c>
      <c r="C71" s="796">
        <v>3801.7372999999998</v>
      </c>
      <c r="D71" s="796">
        <v>0</v>
      </c>
      <c r="E71" s="796">
        <v>234.14942000000002</v>
      </c>
      <c r="F71" s="796">
        <v>5615.7923000000001</v>
      </c>
      <c r="G71" s="796">
        <v>31402.97</v>
      </c>
      <c r="H71" s="796">
        <v>12494.570280000002</v>
      </c>
      <c r="I71" s="796">
        <v>944.7091700000019</v>
      </c>
      <c r="K71" s="799">
        <v>2016</v>
      </c>
      <c r="L71" s="796">
        <v>5860.3061799999996</v>
      </c>
      <c r="M71" s="1123">
        <v>1266.6294599999999</v>
      </c>
      <c r="N71" s="1097" t="s">
        <v>32</v>
      </c>
      <c r="O71" s="796">
        <v>12065.557605423999</v>
      </c>
      <c r="Q71" s="604"/>
      <c r="R71" s="337"/>
      <c r="S71" s="337"/>
      <c r="T71" s="337"/>
      <c r="U71" s="337"/>
      <c r="V71" s="337"/>
      <c r="W71" s="337"/>
      <c r="X71" s="337"/>
      <c r="Y71" s="337"/>
      <c r="Z71" s="337"/>
      <c r="AA71" s="337"/>
      <c r="AB71" s="337"/>
      <c r="AC71" s="337"/>
      <c r="AD71" s="337"/>
      <c r="AE71" s="337"/>
      <c r="AF71" s="337"/>
      <c r="AG71" s="337"/>
      <c r="AH71" s="337"/>
      <c r="AI71" s="337"/>
      <c r="AJ71" s="337"/>
      <c r="AK71" s="337"/>
      <c r="AL71" s="337"/>
      <c r="AM71" s="337"/>
      <c r="AN71" s="337"/>
      <c r="AO71" s="337"/>
      <c r="AP71" s="337"/>
      <c r="AQ71" s="337"/>
      <c r="AR71" s="337"/>
      <c r="AS71" s="337"/>
      <c r="AT71" s="337"/>
      <c r="AU71" s="337"/>
      <c r="AV71" s="337"/>
      <c r="AW71" s="337"/>
      <c r="AX71" s="337"/>
      <c r="AY71" s="337"/>
    </row>
    <row r="72" spans="1:51" s="822" customFormat="1" ht="15.75" customHeight="1">
      <c r="A72" s="832">
        <v>2017</v>
      </c>
      <c r="B72" s="1129">
        <v>54649.779200000004</v>
      </c>
      <c r="C72" s="1123">
        <v>3509.1480000000001</v>
      </c>
      <c r="D72" s="1123">
        <v>0</v>
      </c>
      <c r="E72" s="1123">
        <v>161.7243</v>
      </c>
      <c r="F72" s="1123">
        <v>6444.62979</v>
      </c>
      <c r="G72" s="1123">
        <v>31143.044000000002</v>
      </c>
      <c r="H72" s="1123">
        <v>12449.340174999999</v>
      </c>
      <c r="I72" s="1123">
        <v>941.89293500000349</v>
      </c>
      <c r="K72" s="832">
        <v>2017</v>
      </c>
      <c r="L72" s="1123">
        <v>6692.8806100000002</v>
      </c>
      <c r="M72" s="1123">
        <v>1206.2430899999999</v>
      </c>
      <c r="N72" s="1123">
        <v>0.19163999999999998</v>
      </c>
      <c r="O72" s="1123">
        <v>12114.007936561</v>
      </c>
      <c r="Q72" s="838"/>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4"/>
      <c r="AQ72" s="834"/>
      <c r="AR72" s="834"/>
      <c r="AS72" s="834"/>
      <c r="AT72" s="834"/>
      <c r="AU72" s="834"/>
      <c r="AV72" s="834"/>
      <c r="AW72" s="834"/>
      <c r="AX72" s="834"/>
      <c r="AY72" s="834"/>
    </row>
    <row r="73" spans="1:51" s="942" customFormat="1" ht="15.75" customHeight="1">
      <c r="A73" s="958">
        <v>2018</v>
      </c>
      <c r="B73" s="1320">
        <v>159.12958999999998</v>
      </c>
      <c r="C73" s="1329">
        <v>152.17500000000001</v>
      </c>
      <c r="D73" s="1329">
        <v>5377.3450000000003</v>
      </c>
      <c r="E73" s="1329">
        <v>22489.351999999999</v>
      </c>
      <c r="F73" s="1329">
        <v>11270.5885</v>
      </c>
      <c r="G73" s="1329">
        <v>22489.351999999999</v>
      </c>
      <c r="H73" s="1329">
        <v>11270.5885</v>
      </c>
      <c r="I73" s="1329">
        <v>1089.20209</v>
      </c>
      <c r="K73" s="958">
        <v>2018</v>
      </c>
      <c r="L73" s="1123">
        <v>5577.2879999999996</v>
      </c>
      <c r="M73" s="1123">
        <v>1392.43</v>
      </c>
      <c r="N73" s="1123">
        <v>0.33500000000000002</v>
      </c>
      <c r="O73" s="1123">
        <v>10725.456031295</v>
      </c>
      <c r="Q73" s="838"/>
      <c r="R73" s="948"/>
      <c r="S73" s="948"/>
      <c r="T73" s="948"/>
      <c r="U73" s="948"/>
      <c r="V73" s="948"/>
      <c r="W73" s="948"/>
      <c r="X73" s="948"/>
      <c r="Y73" s="948"/>
      <c r="Z73" s="948"/>
      <c r="AA73" s="948"/>
      <c r="AB73" s="948"/>
      <c r="AC73" s="948"/>
      <c r="AD73" s="948"/>
      <c r="AE73" s="948"/>
      <c r="AF73" s="948"/>
      <c r="AG73" s="948"/>
      <c r="AH73" s="948"/>
      <c r="AI73" s="948"/>
      <c r="AJ73" s="948"/>
      <c r="AK73" s="948"/>
      <c r="AL73" s="948"/>
      <c r="AM73" s="948"/>
      <c r="AN73" s="948"/>
      <c r="AO73" s="948"/>
      <c r="AP73" s="948"/>
      <c r="AQ73" s="948"/>
      <c r="AR73" s="948"/>
      <c r="AS73" s="948"/>
      <c r="AT73" s="948"/>
      <c r="AU73" s="948"/>
      <c r="AV73" s="948"/>
      <c r="AW73" s="948"/>
      <c r="AX73" s="948"/>
      <c r="AY73" s="948"/>
    </row>
    <row r="74" spans="1:51" s="1084" customFormat="1" ht="15.75" customHeight="1">
      <c r="A74" s="958">
        <v>2019</v>
      </c>
      <c r="B74" s="1320">
        <v>151.7517</v>
      </c>
      <c r="C74" s="1329">
        <v>173.149</v>
      </c>
      <c r="D74" s="1329">
        <v>5082.4589999999998</v>
      </c>
      <c r="E74" s="1329">
        <v>22418.454000000002</v>
      </c>
      <c r="F74" s="1329">
        <v>12374.343999999999</v>
      </c>
      <c r="G74" s="1329">
        <v>22418.454000000002</v>
      </c>
      <c r="H74" s="1329">
        <v>12374.343999999999</v>
      </c>
      <c r="I74" s="1329">
        <v>938.29070000000002</v>
      </c>
      <c r="K74" s="958">
        <v>2019</v>
      </c>
      <c r="L74" s="1123">
        <v>5277.1840000000002</v>
      </c>
      <c r="M74" s="1123">
        <v>1334.9970000000001</v>
      </c>
      <c r="N74" s="1097" t="s">
        <v>32</v>
      </c>
      <c r="O74" s="1123">
        <v>11116.49058</v>
      </c>
      <c r="Q74" s="838"/>
      <c r="R74" s="948"/>
      <c r="S74" s="948"/>
      <c r="T74" s="948"/>
      <c r="U74" s="948"/>
      <c r="V74" s="948"/>
      <c r="W74" s="948"/>
      <c r="X74" s="948"/>
      <c r="Y74" s="948"/>
      <c r="Z74" s="948"/>
      <c r="AA74" s="948"/>
      <c r="AB74" s="948"/>
      <c r="AC74" s="948"/>
      <c r="AD74" s="948"/>
      <c r="AE74" s="948"/>
      <c r="AF74" s="948"/>
      <c r="AG74" s="948"/>
      <c r="AH74" s="948"/>
      <c r="AI74" s="948"/>
      <c r="AJ74" s="948"/>
      <c r="AK74" s="948"/>
      <c r="AL74" s="948"/>
      <c r="AM74" s="948"/>
      <c r="AN74" s="948"/>
      <c r="AO74" s="948"/>
      <c r="AP74" s="948"/>
      <c r="AQ74" s="948"/>
      <c r="AR74" s="948"/>
      <c r="AS74" s="948"/>
      <c r="AT74" s="948"/>
      <c r="AU74" s="948"/>
      <c r="AV74" s="948"/>
      <c r="AW74" s="948"/>
      <c r="AX74" s="948"/>
      <c r="AY74" s="948"/>
    </row>
    <row r="75" spans="1:51" s="1321" customFormat="1" ht="15.75" customHeight="1">
      <c r="A75" s="958">
        <v>2020</v>
      </c>
      <c r="B75" s="1320">
        <v>42363.380140000001</v>
      </c>
      <c r="C75" s="1329">
        <v>1656.9390000000001</v>
      </c>
      <c r="D75" s="1329">
        <v>0</v>
      </c>
      <c r="E75" s="1329">
        <v>151.56399999999999</v>
      </c>
      <c r="F75" s="1329">
        <v>7144.6409999999996</v>
      </c>
      <c r="G75" s="1329">
        <v>20820.788</v>
      </c>
      <c r="H75" s="1329">
        <v>11672.637000000001</v>
      </c>
      <c r="I75" s="1329">
        <v>916.81214</v>
      </c>
      <c r="K75" s="958">
        <v>2020</v>
      </c>
      <c r="L75" s="1329">
        <v>7386.15</v>
      </c>
      <c r="M75" s="1329">
        <v>1372.5820000000001</v>
      </c>
      <c r="N75" s="1329">
        <v>9.0999999999999998E-2</v>
      </c>
      <c r="O75" s="1329">
        <v>10305.52303</v>
      </c>
      <c r="Q75" s="1214"/>
      <c r="R75" s="1326"/>
      <c r="S75" s="1326"/>
      <c r="T75" s="1326"/>
      <c r="U75" s="1326"/>
      <c r="V75" s="1326"/>
      <c r="W75" s="1326"/>
      <c r="X75" s="1326"/>
      <c r="Y75" s="1326"/>
      <c r="Z75" s="1326"/>
      <c r="AA75" s="1326"/>
      <c r="AB75" s="1326"/>
      <c r="AC75" s="1326"/>
      <c r="AD75" s="1326"/>
      <c r="AE75" s="1326"/>
      <c r="AF75" s="1326"/>
      <c r="AG75" s="1326"/>
      <c r="AH75" s="1326"/>
      <c r="AI75" s="1326"/>
      <c r="AJ75" s="1326"/>
      <c r="AK75" s="1326"/>
      <c r="AL75" s="1326"/>
      <c r="AM75" s="1326"/>
      <c r="AN75" s="1326"/>
      <c r="AO75" s="1326"/>
      <c r="AP75" s="1326"/>
      <c r="AQ75" s="1326"/>
      <c r="AR75" s="1326"/>
      <c r="AS75" s="1326"/>
      <c r="AT75" s="1326"/>
      <c r="AU75" s="1326"/>
      <c r="AV75" s="1326"/>
      <c r="AW75" s="1326"/>
      <c r="AX75" s="1326"/>
      <c r="AY75" s="1326"/>
    </row>
    <row r="76" spans="1:51" ht="15.75" customHeight="1">
      <c r="A76" s="99" t="s">
        <v>168</v>
      </c>
      <c r="B76" s="1329"/>
      <c r="C76" s="742"/>
      <c r="D76" s="742"/>
      <c r="E76" s="742"/>
      <c r="F76" s="742"/>
      <c r="G76" s="742"/>
      <c r="H76" s="742"/>
      <c r="I76" s="742"/>
      <c r="J76" s="742"/>
      <c r="K76" s="99" t="s">
        <v>168</v>
      </c>
      <c r="L76" s="337"/>
      <c r="M76" s="337"/>
      <c r="N76" s="337"/>
      <c r="O76" s="337"/>
      <c r="P76" s="337"/>
      <c r="Q76" s="337"/>
      <c r="R76" s="337"/>
      <c r="S76" s="337"/>
      <c r="T76" s="337"/>
      <c r="U76" s="337"/>
      <c r="V76" s="337"/>
      <c r="W76" s="337"/>
      <c r="X76" s="337"/>
      <c r="Y76" s="337"/>
      <c r="Z76" s="337"/>
      <c r="AA76" s="337"/>
      <c r="AB76" s="337"/>
      <c r="AC76" s="337"/>
      <c r="AD76" s="337"/>
      <c r="AE76" s="337"/>
      <c r="AF76" s="337"/>
      <c r="AG76" s="337"/>
      <c r="AH76" s="337"/>
      <c r="AI76" s="337"/>
      <c r="AJ76" s="337"/>
      <c r="AK76" s="337"/>
      <c r="AL76" s="337"/>
      <c r="AM76" s="337"/>
      <c r="AN76" s="337"/>
      <c r="AO76" s="337"/>
      <c r="AP76" s="337"/>
      <c r="AQ76" s="337"/>
      <c r="AR76" s="337"/>
      <c r="AS76" s="337"/>
      <c r="AT76" s="337"/>
      <c r="AU76" s="337"/>
      <c r="AV76" s="337"/>
      <c r="AW76" s="337"/>
      <c r="AX76" s="337"/>
      <c r="AY76" s="337"/>
    </row>
    <row r="77" spans="1:51" ht="15.75" customHeight="1">
      <c r="A77" s="983" t="s">
        <v>928</v>
      </c>
      <c r="B77" s="742"/>
      <c r="C77" s="742"/>
      <c r="D77" s="742"/>
      <c r="E77" s="742"/>
      <c r="F77" s="742"/>
      <c r="G77" s="742"/>
      <c r="H77" s="742"/>
      <c r="I77" s="742"/>
      <c r="J77" s="742"/>
      <c r="K77" s="983" t="s">
        <v>928</v>
      </c>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row>
    <row r="78" spans="1:51" ht="15.75" customHeight="1">
      <c r="A78" s="983" t="s">
        <v>461</v>
      </c>
      <c r="B78" s="742"/>
      <c r="C78" s="742"/>
      <c r="D78" s="742"/>
      <c r="E78" s="742"/>
      <c r="F78" s="742"/>
      <c r="G78" s="742"/>
      <c r="H78" s="742"/>
      <c r="I78" s="742"/>
      <c r="J78" s="742"/>
      <c r="K78" s="983" t="s">
        <v>461</v>
      </c>
      <c r="L78" s="337"/>
      <c r="M78" s="337"/>
      <c r="N78" s="337"/>
      <c r="O78" s="337"/>
      <c r="P78" s="337"/>
      <c r="Q78" s="337"/>
      <c r="R78" s="337"/>
      <c r="S78" s="337"/>
      <c r="T78" s="337"/>
      <c r="U78" s="337"/>
      <c r="V78" s="337"/>
      <c r="W78" s="337"/>
      <c r="X78" s="337"/>
      <c r="Y78" s="337"/>
      <c r="Z78" s="337"/>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row>
    <row r="79" spans="1:51" ht="15.75" customHeight="1">
      <c r="A79" s="106" t="s">
        <v>460</v>
      </c>
      <c r="B79" s="742"/>
      <c r="C79" s="742"/>
      <c r="D79" s="742"/>
      <c r="E79" s="742"/>
      <c r="F79" s="742"/>
      <c r="G79" s="742"/>
      <c r="H79" s="742"/>
      <c r="I79" s="742"/>
      <c r="J79" s="742"/>
      <c r="K79" s="106" t="s">
        <v>642</v>
      </c>
      <c r="L79" s="337"/>
      <c r="M79" s="337"/>
      <c r="N79" s="337"/>
      <c r="O79" s="337"/>
      <c r="P79" s="337"/>
      <c r="Q79" s="337"/>
      <c r="R79" s="337"/>
      <c r="S79" s="337"/>
      <c r="T79" s="337"/>
      <c r="U79" s="337"/>
      <c r="V79" s="337"/>
      <c r="W79" s="337"/>
      <c r="X79" s="337"/>
      <c r="Y79" s="337"/>
      <c r="Z79" s="337"/>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row>
    <row r="80" spans="1:51" ht="15.75" customHeight="1">
      <c r="A80" s="106"/>
      <c r="B80" s="742"/>
      <c r="C80" s="742"/>
      <c r="D80" s="742"/>
      <c r="E80" s="742"/>
      <c r="F80" s="742"/>
      <c r="G80" s="742"/>
      <c r="H80" s="742"/>
      <c r="I80" s="742"/>
      <c r="J80" s="742"/>
      <c r="K80" s="106" t="s">
        <v>470</v>
      </c>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row>
    <row r="81" spans="1:51" ht="18.75" customHeight="1">
      <c r="B81" s="337"/>
      <c r="C81" s="337"/>
      <c r="D81" s="337"/>
      <c r="E81" s="337"/>
      <c r="F81" s="337"/>
      <c r="G81" s="337"/>
      <c r="H81" s="337"/>
      <c r="J81" s="337"/>
      <c r="K81" s="337"/>
      <c r="L81" s="337"/>
      <c r="M81" s="337"/>
      <c r="N81" s="337"/>
      <c r="O81" s="337"/>
      <c r="P81" s="337"/>
      <c r="Q81" s="337"/>
      <c r="R81" s="337"/>
      <c r="S81" s="337"/>
      <c r="T81" s="337"/>
      <c r="U81" s="337"/>
      <c r="V81" s="337"/>
      <c r="W81" s="337"/>
      <c r="X81" s="337"/>
      <c r="Y81" s="337"/>
      <c r="Z81" s="337"/>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row>
    <row r="82" spans="1:51" ht="18.75" customHeight="1">
      <c r="A82" s="106"/>
      <c r="B82" s="337"/>
      <c r="C82" s="337"/>
      <c r="D82" s="337"/>
      <c r="E82" s="337"/>
      <c r="F82" s="337"/>
      <c r="G82" s="337"/>
      <c r="H82" s="337"/>
      <c r="I82" s="337"/>
      <c r="J82" s="337"/>
      <c r="K82" s="337"/>
      <c r="L82" s="337"/>
      <c r="M82" s="337"/>
      <c r="N82" s="337"/>
      <c r="O82" s="337"/>
      <c r="P82" s="337"/>
      <c r="Q82" s="337"/>
      <c r="R82" s="337"/>
      <c r="S82" s="337"/>
      <c r="T82" s="337"/>
      <c r="U82" s="337"/>
      <c r="V82" s="337"/>
      <c r="W82" s="337"/>
      <c r="X82" s="337"/>
      <c r="Y82" s="337"/>
      <c r="Z82" s="337"/>
      <c r="AA82" s="337"/>
      <c r="AB82" s="337"/>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row>
    <row r="83" spans="1:51" ht="15.75" customHeight="1">
      <c r="A83" s="1203"/>
    </row>
  </sheetData>
  <conditionalFormatting sqref="P66:GR75 A1:GR65 A76:GR76 A66:K75 A79:GR1008 B77:J78 L77:GR78">
    <cfRule type="cellIs" dxfId="272" priority="9" stopIfTrue="1" operator="equal">
      <formula>0</formula>
    </cfRule>
  </conditionalFormatting>
  <conditionalFormatting sqref="L66:O68 L70:O70 L69:M69 O69 L72:O73 L71:M71 O71 L75:O75 L74:M74 O74">
    <cfRule type="cellIs" dxfId="271" priority="8" stopIfTrue="1" operator="equal">
      <formula>0</formula>
    </cfRule>
  </conditionalFormatting>
  <conditionalFormatting sqref="A77:A78">
    <cfRule type="cellIs" dxfId="270" priority="5" stopIfTrue="1" operator="equal">
      <formula>0</formula>
    </cfRule>
  </conditionalFormatting>
  <conditionalFormatting sqref="K77:K78">
    <cfRule type="cellIs" dxfId="269" priority="4" stopIfTrue="1" operator="equal">
      <formula>0</formula>
    </cfRule>
  </conditionalFormatting>
  <conditionalFormatting sqref="N69">
    <cfRule type="cellIs" dxfId="268" priority="3" stopIfTrue="1" operator="equal">
      <formula>0</formula>
    </cfRule>
  </conditionalFormatting>
  <conditionalFormatting sqref="N71">
    <cfRule type="cellIs" dxfId="267" priority="2" stopIfTrue="1" operator="equal">
      <formula>0</formula>
    </cfRule>
  </conditionalFormatting>
  <conditionalFormatting sqref="N74">
    <cfRule type="cellIs" dxfId="266" priority="1" stopIfTrue="1" operator="equal">
      <formula>0</formula>
    </cfRule>
  </conditionalFormatting>
  <pageMargins left="0.78740157480314965" right="0.78740157480314965" top="0.78740157480314965" bottom="0.78740157480314965" header="0.51181102362204722" footer="0.51181102362204722"/>
  <pageSetup paperSize="9" scale="97" orientation="landscape" r:id="rId1"/>
  <headerFooter alignWithMargins="0">
    <oddFooter>&amp;L&amp;"Arial,Standard"&amp;10Stand: 01.09.2022&amp;C&amp;"Arial,Standard"&amp;10Bayerisches Landesamt für Statistik - Energiebilanz 2019&amp;R&amp;"Arial,Standard"&amp;10&amp;P von &amp;N</oddFooter>
  </headerFooter>
  <rowBreaks count="2" manualBreakCount="2">
    <brk id="30" max="15" man="1"/>
    <brk id="49" max="15" man="1"/>
  </rowBreaks>
  <colBreaks count="4" manualBreakCount="4">
    <brk id="10" max="78" man="1"/>
    <brk id="21" min="2" max="52" man="1"/>
    <brk id="31" min="2" max="52" man="1"/>
    <brk id="41" min="2" max="5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theme="5" tint="0.39997558519241921"/>
  </sheetPr>
  <dimension ref="A1:T62"/>
  <sheetViews>
    <sheetView view="pageBreakPreview" zoomScaleNormal="100" zoomScaleSheetLayoutView="100" workbookViewId="0"/>
  </sheetViews>
  <sheetFormatPr baseColWidth="10" defaultColWidth="11.42578125" defaultRowHeight="15.75" customHeight="1"/>
  <cols>
    <col min="1" max="1" width="21.42578125" style="83" customWidth="1"/>
    <col min="2" max="9" width="12.85546875" style="83" customWidth="1"/>
    <col min="10" max="10" width="4.28515625" style="83" customWidth="1"/>
    <col min="11" max="11" width="21.42578125" style="83" customWidth="1"/>
    <col min="12" max="19" width="12.85546875" style="83" customWidth="1"/>
    <col min="20" max="20" width="4.28515625" style="83" customWidth="1"/>
    <col min="21" max="16384" width="11.42578125" style="83"/>
  </cols>
  <sheetData>
    <row r="1" spans="1:20" ht="15.75" customHeight="1">
      <c r="A1" s="512" t="s">
        <v>894</v>
      </c>
      <c r="K1" s="512" t="s">
        <v>894</v>
      </c>
      <c r="L1" s="366"/>
      <c r="M1" s="366"/>
      <c r="N1" s="366"/>
      <c r="O1" s="366"/>
      <c r="P1" s="366"/>
      <c r="Q1" s="366"/>
      <c r="R1" s="366"/>
      <c r="S1" s="366"/>
    </row>
    <row r="2" spans="1:20" ht="15.75" customHeight="1">
      <c r="A2" s="512"/>
      <c r="B2" s="366"/>
      <c r="C2" s="366"/>
      <c r="D2" s="366"/>
      <c r="E2" s="366"/>
      <c r="F2" s="366"/>
      <c r="G2" s="366"/>
      <c r="K2" s="512"/>
      <c r="L2" s="366"/>
      <c r="M2" s="366"/>
      <c r="N2" s="366"/>
      <c r="O2" s="366"/>
      <c r="P2" s="366"/>
      <c r="Q2" s="366"/>
      <c r="R2" s="366"/>
      <c r="S2" s="366"/>
    </row>
    <row r="3" spans="1:20" ht="15.75" customHeight="1">
      <c r="A3" s="513"/>
      <c r="B3" s="16" t="s">
        <v>452</v>
      </c>
      <c r="C3" s="506"/>
      <c r="D3" s="506"/>
      <c r="E3" s="516"/>
      <c r="F3" s="506"/>
      <c r="G3" s="506"/>
      <c r="H3" s="506"/>
      <c r="I3" s="516"/>
      <c r="K3" s="500"/>
      <c r="L3" s="16" t="s">
        <v>605</v>
      </c>
      <c r="M3" s="506"/>
      <c r="N3" s="506"/>
      <c r="O3" s="516"/>
      <c r="P3" s="506"/>
      <c r="Q3" s="506"/>
      <c r="R3" s="506"/>
      <c r="S3" s="516"/>
      <c r="T3" s="86"/>
    </row>
    <row r="4" spans="1:20" ht="15.75" customHeight="1">
      <c r="A4" s="501"/>
      <c r="B4" s="345">
        <v>2017</v>
      </c>
      <c r="C4" s="345">
        <v>2018</v>
      </c>
      <c r="D4" s="770">
        <v>2019</v>
      </c>
      <c r="E4" s="723" t="s">
        <v>895</v>
      </c>
      <c r="F4" s="345">
        <v>2017</v>
      </c>
      <c r="G4" s="345">
        <v>2018</v>
      </c>
      <c r="H4" s="345">
        <v>2019</v>
      </c>
      <c r="I4" s="511" t="s">
        <v>895</v>
      </c>
      <c r="K4" s="514"/>
      <c r="L4" s="345">
        <v>2017</v>
      </c>
      <c r="M4" s="345">
        <v>2018</v>
      </c>
      <c r="N4" s="789">
        <v>2019</v>
      </c>
      <c r="O4" s="666" t="s">
        <v>895</v>
      </c>
      <c r="P4" s="345">
        <v>2017</v>
      </c>
      <c r="Q4" s="345">
        <v>2018</v>
      </c>
      <c r="R4" s="345">
        <v>2019</v>
      </c>
      <c r="S4" s="511" t="s">
        <v>895</v>
      </c>
      <c r="T4" s="86"/>
    </row>
    <row r="5" spans="1:20" ht="15.75" customHeight="1">
      <c r="A5" s="400"/>
      <c r="B5" s="328" t="s">
        <v>451</v>
      </c>
      <c r="C5" s="284"/>
      <c r="D5" s="661"/>
      <c r="E5" s="661"/>
      <c r="F5" s="328" t="s">
        <v>5</v>
      </c>
      <c r="G5" s="284"/>
      <c r="H5" s="284"/>
      <c r="I5" s="284"/>
      <c r="K5" s="515"/>
      <c r="L5" s="356" t="s">
        <v>451</v>
      </c>
      <c r="M5" s="357"/>
      <c r="N5" s="357"/>
      <c r="O5" s="329"/>
      <c r="P5" s="328" t="s">
        <v>5</v>
      </c>
      <c r="Q5" s="284"/>
      <c r="R5" s="284"/>
      <c r="S5" s="284"/>
    </row>
    <row r="6" spans="1:20" ht="15.75" customHeight="1">
      <c r="A6" s="709" t="s">
        <v>3</v>
      </c>
      <c r="B6" s="1185">
        <v>0</v>
      </c>
      <c r="C6" s="1185">
        <v>0</v>
      </c>
      <c r="D6" s="1532">
        <v>0</v>
      </c>
      <c r="E6" s="1299">
        <v>0</v>
      </c>
      <c r="F6" s="755">
        <v>0</v>
      </c>
      <c r="G6" s="755">
        <v>0</v>
      </c>
      <c r="H6" s="1124">
        <v>0</v>
      </c>
      <c r="I6" s="1124">
        <v>0</v>
      </c>
      <c r="K6" s="709" t="s">
        <v>3</v>
      </c>
      <c r="L6" s="1185">
        <v>148.36643955999995</v>
      </c>
      <c r="M6" s="1185">
        <v>145.58855500000001</v>
      </c>
      <c r="N6" s="1185">
        <v>113.97711899999999</v>
      </c>
      <c r="O6" s="1301">
        <v>91.743016999999995</v>
      </c>
      <c r="P6" s="1124">
        <v>22.775945449705407</v>
      </c>
      <c r="Q6" s="1124">
        <v>22.741986528769793</v>
      </c>
      <c r="R6" s="1124">
        <v>18.775752080150614</v>
      </c>
      <c r="S6" s="1124">
        <v>15.993093086613852</v>
      </c>
    </row>
    <row r="7" spans="1:20" ht="15.75" customHeight="1">
      <c r="A7" s="708" t="s">
        <v>31</v>
      </c>
      <c r="B7" s="1124">
        <v>31.143044</v>
      </c>
      <c r="C7" s="1124">
        <v>22.489359</v>
      </c>
      <c r="D7" s="1124">
        <v>22.418455000000002</v>
      </c>
      <c r="E7" s="1061">
        <v>20.820789000000001</v>
      </c>
      <c r="F7" s="755">
        <v>36.733222749187021</v>
      </c>
      <c r="G7" s="755">
        <v>30.474964962683178</v>
      </c>
      <c r="H7" s="1124">
        <v>29.911869408847338</v>
      </c>
      <c r="I7" s="1124">
        <v>27.780337682135798</v>
      </c>
      <c r="K7" s="708" t="s">
        <v>31</v>
      </c>
      <c r="L7" s="1124">
        <v>76.324401099999989</v>
      </c>
      <c r="M7" s="1124">
        <v>76.004801999999998</v>
      </c>
      <c r="N7" s="1124">
        <v>75.071235999999999</v>
      </c>
      <c r="O7" s="1061">
        <v>64.382396999999997</v>
      </c>
      <c r="P7" s="1124">
        <v>11.716668547754935</v>
      </c>
      <c r="Q7" s="1124">
        <v>11.872500439377362</v>
      </c>
      <c r="R7" s="1124">
        <v>12.36668313652039</v>
      </c>
      <c r="S7" s="1124">
        <v>11.223455495913422</v>
      </c>
    </row>
    <row r="8" spans="1:20" ht="15.75" customHeight="1">
      <c r="A8" s="708" t="s">
        <v>4</v>
      </c>
      <c r="B8" s="1124">
        <v>3.81898369</v>
      </c>
      <c r="C8" s="1124">
        <v>2.7884500000000001</v>
      </c>
      <c r="D8" s="1124">
        <v>2.5037590000000001</v>
      </c>
      <c r="E8" s="1061">
        <v>1.8282940000000001</v>
      </c>
      <c r="F8" s="755">
        <v>4.5044915506744356</v>
      </c>
      <c r="G8" s="755">
        <v>3.778583286886652</v>
      </c>
      <c r="H8" s="1124">
        <v>3.3406455636316683</v>
      </c>
      <c r="I8" s="1124">
        <v>2.4394188280868119</v>
      </c>
      <c r="K8" s="708" t="s">
        <v>4</v>
      </c>
      <c r="L8" s="1124">
        <v>92.862579249999996</v>
      </c>
      <c r="M8" s="1124">
        <v>82.566890999999998</v>
      </c>
      <c r="N8" s="1124">
        <v>57.472371000000003</v>
      </c>
      <c r="O8" s="1061">
        <v>42.843778</v>
      </c>
      <c r="P8" s="1124">
        <v>14.255468053215752</v>
      </c>
      <c r="Q8" s="1124">
        <v>12.897546258663009</v>
      </c>
      <c r="R8" s="1124">
        <v>9.4675755872934282</v>
      </c>
      <c r="S8" s="1124">
        <v>7.4687376995266979</v>
      </c>
    </row>
    <row r="9" spans="1:20" ht="15.75" customHeight="1">
      <c r="A9" s="708" t="s">
        <v>18</v>
      </c>
      <c r="B9" s="1124">
        <v>10.99327087258861</v>
      </c>
      <c r="C9" s="1124">
        <v>10.448077578669261</v>
      </c>
      <c r="D9" s="1124">
        <v>9.82792287875046</v>
      </c>
      <c r="E9" s="1061">
        <v>12.035541785235724</v>
      </c>
      <c r="F9" s="755">
        <v>12.966563824170398</v>
      </c>
      <c r="G9" s="755">
        <v>14.158020161327913</v>
      </c>
      <c r="H9" s="1124">
        <v>13.112926190025437</v>
      </c>
      <c r="I9" s="1124">
        <v>16.058537213998179</v>
      </c>
      <c r="K9" s="708" t="s">
        <v>18</v>
      </c>
      <c r="L9" s="1124">
        <v>86.041295994852064</v>
      </c>
      <c r="M9" s="1124">
        <v>81.563298696844953</v>
      </c>
      <c r="N9" s="1124">
        <v>89.998575000000002</v>
      </c>
      <c r="O9" s="1061">
        <v>94.996967326622524</v>
      </c>
      <c r="P9" s="1124">
        <v>13.208323053463907</v>
      </c>
      <c r="Q9" s="1124">
        <v>12.740777873684333</v>
      </c>
      <c r="R9" s="1124">
        <v>14.825703146320457</v>
      </c>
      <c r="S9" s="1124">
        <v>16.560337681075922</v>
      </c>
    </row>
    <row r="10" spans="1:20" ht="15.75" customHeight="1">
      <c r="A10" s="708" t="s">
        <v>86</v>
      </c>
      <c r="B10" s="1124">
        <v>0.37481311434676889</v>
      </c>
      <c r="C10" s="1124">
        <v>0.38855712926692076</v>
      </c>
      <c r="D10" s="1124">
        <v>0.43220148380028434</v>
      </c>
      <c r="E10" s="1061">
        <v>0.33770851323301632</v>
      </c>
      <c r="F10" s="755">
        <v>0.44209209666904647</v>
      </c>
      <c r="G10" s="755">
        <v>0.52652745240138532</v>
      </c>
      <c r="H10" s="1124">
        <v>0.57666571321458826</v>
      </c>
      <c r="I10" s="1124">
        <v>0.45059082706929204</v>
      </c>
      <c r="K10" s="708" t="s">
        <v>86</v>
      </c>
      <c r="L10" s="1124">
        <v>5.4760710709987546</v>
      </c>
      <c r="M10" s="1124">
        <v>5.0930279050577036</v>
      </c>
      <c r="N10" s="1124">
        <v>4.7748899125109672</v>
      </c>
      <c r="O10" s="1061">
        <v>4.7111443774673534</v>
      </c>
      <c r="P10" s="1124">
        <v>0.84063954329334134</v>
      </c>
      <c r="Q10" s="1124">
        <v>0.79556783847103185</v>
      </c>
      <c r="R10" s="1124">
        <v>0.78658023640093921</v>
      </c>
      <c r="S10" s="1124">
        <v>0.82126981471857263</v>
      </c>
    </row>
    <row r="11" spans="1:20" ht="15">
      <c r="A11" s="708" t="s">
        <v>445</v>
      </c>
      <c r="B11" s="1124">
        <v>37.41142625700919</v>
      </c>
      <c r="C11" s="1124">
        <v>36.616192674624081</v>
      </c>
      <c r="D11" s="1124">
        <v>38.677599040968744</v>
      </c>
      <c r="E11" s="1061">
        <v>38.870667018038006</v>
      </c>
      <c r="F11" s="755">
        <v>44.126780094569519</v>
      </c>
      <c r="G11" s="755">
        <v>49.61800773539278</v>
      </c>
      <c r="H11" s="1124">
        <v>51.605665580487859</v>
      </c>
      <c r="I11" s="1124">
        <v>51.863560775288306</v>
      </c>
      <c r="K11" s="708" t="s">
        <v>445</v>
      </c>
      <c r="L11" s="1124">
        <v>214.816</v>
      </c>
      <c r="M11" s="1124">
        <v>222.07499999999999</v>
      </c>
      <c r="N11" s="1124">
        <v>240.33099999999999</v>
      </c>
      <c r="O11" s="1061">
        <v>250.15700000000001</v>
      </c>
      <c r="P11" s="1124">
        <v>32.976713010258059</v>
      </c>
      <c r="Q11" s="1124">
        <v>34.689723092426817</v>
      </c>
      <c r="R11" s="1124">
        <v>39.590360879139936</v>
      </c>
      <c r="S11" s="1124">
        <v>43.608596251724116</v>
      </c>
    </row>
    <row r="12" spans="1:20" ht="15">
      <c r="A12" s="708" t="s">
        <v>327</v>
      </c>
      <c r="B12" s="1124">
        <v>4.6244284097859323</v>
      </c>
      <c r="C12" s="1187">
        <v>4.6012340120740811</v>
      </c>
      <c r="D12" s="1124">
        <v>4.9947335167634774</v>
      </c>
      <c r="E12" s="1061">
        <v>4.8776275759894743</v>
      </c>
      <c r="F12" s="755">
        <v>5.4545136584701028</v>
      </c>
      <c r="G12" s="755">
        <v>6.2350574466379305</v>
      </c>
      <c r="H12" s="1124">
        <v>6.66423340437251</v>
      </c>
      <c r="I12" s="1124">
        <v>6.5080214370687424</v>
      </c>
      <c r="K12" s="708" t="s">
        <v>327</v>
      </c>
      <c r="L12" s="1124">
        <v>105.693</v>
      </c>
      <c r="M12" s="1124">
        <v>109.95099999999999</v>
      </c>
      <c r="N12" s="1124">
        <v>125.89400000000001</v>
      </c>
      <c r="O12" s="1061">
        <v>132.102</v>
      </c>
      <c r="P12" s="1124">
        <v>16.225084389399324</v>
      </c>
      <c r="Q12" s="1124">
        <v>17.17514237863524</v>
      </c>
      <c r="R12" s="1124">
        <v>20.738851386289923</v>
      </c>
      <c r="S12" s="1124">
        <v>23.028669123971181</v>
      </c>
    </row>
    <row r="13" spans="1:20" ht="15.75" customHeight="1">
      <c r="A13" s="708" t="s">
        <v>448</v>
      </c>
      <c r="B13" s="1124">
        <v>12.159817576561</v>
      </c>
      <c r="C13" s="1124">
        <v>10.673516031295</v>
      </c>
      <c r="D13" s="1124">
        <v>11.925279308492001</v>
      </c>
      <c r="E13" s="1061">
        <v>11.129182110663999</v>
      </c>
      <c r="F13" s="755">
        <v>14.342505749575885</v>
      </c>
      <c r="G13" s="755">
        <v>14.463508145445687</v>
      </c>
      <c r="H13" s="1124">
        <v>15.911328293570721</v>
      </c>
      <c r="I13" s="1124">
        <v>14.849218113695436</v>
      </c>
      <c r="K13" s="708" t="s">
        <v>448</v>
      </c>
      <c r="L13" s="1122">
        <v>20.149999999999999</v>
      </c>
      <c r="M13" s="1122">
        <v>17.693000000000001</v>
      </c>
      <c r="N13" s="1122">
        <v>19.731000000000002</v>
      </c>
      <c r="O13" s="1302">
        <v>18.321999999999999</v>
      </c>
      <c r="P13" s="1124">
        <v>3.0932554705268687</v>
      </c>
      <c r="Q13" s="1124">
        <v>2.7637747187855801</v>
      </c>
      <c r="R13" s="1124">
        <v>3.2503397834915604</v>
      </c>
      <c r="S13" s="1124">
        <v>3.1939809820396357</v>
      </c>
    </row>
    <row r="14" spans="1:20" ht="15.75" customHeight="1">
      <c r="A14" s="708" t="s">
        <v>644</v>
      </c>
      <c r="B14" s="1124">
        <v>8.5238813906622539</v>
      </c>
      <c r="C14" s="1124">
        <v>8.5009484522550007</v>
      </c>
      <c r="D14" s="1124">
        <v>8.5424294177132669</v>
      </c>
      <c r="E14" s="1061">
        <v>8.7105063853845284</v>
      </c>
      <c r="F14" s="755">
        <v>10.0539187438083</v>
      </c>
      <c r="G14" s="755">
        <v>11.519497120040056</v>
      </c>
      <c r="H14" s="1124">
        <v>11.397753911986131</v>
      </c>
      <c r="I14" s="1124">
        <v>11.622076798741022</v>
      </c>
      <c r="K14" s="708" t="s">
        <v>328</v>
      </c>
      <c r="L14" s="1124">
        <v>44.960999999999999</v>
      </c>
      <c r="M14" s="1124">
        <v>44.631</v>
      </c>
      <c r="N14" s="1124">
        <v>44.32</v>
      </c>
      <c r="O14" s="1061">
        <v>45.031999999999996</v>
      </c>
      <c r="P14" s="1124">
        <v>6.9020277523751146</v>
      </c>
      <c r="Q14" s="1124">
        <v>6.9716853825874194</v>
      </c>
      <c r="R14" s="1124">
        <v>7.300950747774869</v>
      </c>
      <c r="S14" s="1124">
        <v>7.8501993004698649</v>
      </c>
    </row>
    <row r="15" spans="1:20" ht="15.75" customHeight="1">
      <c r="A15" s="708" t="s">
        <v>329</v>
      </c>
      <c r="B15" s="1124">
        <v>11.246575720000001</v>
      </c>
      <c r="C15" s="1124">
        <v>11.754948000000001</v>
      </c>
      <c r="D15" s="1124">
        <v>12.063688000000001</v>
      </c>
      <c r="E15" s="1061">
        <v>12.967688000000001</v>
      </c>
      <c r="F15" s="755">
        <v>13.265336910815734</v>
      </c>
      <c r="G15" s="755">
        <v>15.928939034596882</v>
      </c>
      <c r="H15" s="1124">
        <v>16.096000373133595</v>
      </c>
      <c r="I15" s="1124">
        <v>17.302262253201846</v>
      </c>
      <c r="K15" s="708" t="s">
        <v>329</v>
      </c>
      <c r="L15" s="1124">
        <v>37.893000000000001</v>
      </c>
      <c r="M15" s="1124">
        <v>43.459000000000003</v>
      </c>
      <c r="N15" s="1124">
        <v>44.383000000000003</v>
      </c>
      <c r="O15" s="1061">
        <v>48.640999999999998</v>
      </c>
      <c r="P15" s="1124">
        <v>5.8170089104056899</v>
      </c>
      <c r="Q15" s="1124">
        <v>6.7886104958855205</v>
      </c>
      <c r="R15" s="1124">
        <v>7.3113289042981062</v>
      </c>
      <c r="S15" s="1124">
        <v>8.4793378969211837</v>
      </c>
    </row>
    <row r="16" spans="1:20" ht="15.75" customHeight="1">
      <c r="A16" s="708" t="s">
        <v>647</v>
      </c>
      <c r="B16" s="1124">
        <v>0.421935475</v>
      </c>
      <c r="C16" s="1124">
        <v>0.67239550000000003</v>
      </c>
      <c r="D16" s="1124">
        <v>0.65714399999999995</v>
      </c>
      <c r="E16" s="1061">
        <v>0.68944399999999995</v>
      </c>
      <c r="F16" s="755">
        <v>0.49767292461710011</v>
      </c>
      <c r="G16" s="755">
        <v>0.91115221663569135</v>
      </c>
      <c r="H16" s="1124">
        <v>0.8767957252543751</v>
      </c>
      <c r="I16" s="1124">
        <v>0.91989727828865797</v>
      </c>
      <c r="K16" s="708" t="s">
        <v>449</v>
      </c>
      <c r="L16" s="1124">
        <v>5.9560000000000004</v>
      </c>
      <c r="M16" s="1124">
        <v>6.1630000000000003</v>
      </c>
      <c r="N16" s="1124">
        <v>5.806</v>
      </c>
      <c r="O16" s="1061">
        <v>5.8289999999999997</v>
      </c>
      <c r="P16" s="1124">
        <v>0.91431412319890981</v>
      </c>
      <c r="Q16" s="1124">
        <v>0.96270522759710231</v>
      </c>
      <c r="R16" s="1124">
        <v>0.95643772656996595</v>
      </c>
      <c r="S16" s="1124">
        <v>1.0161398943515465</v>
      </c>
    </row>
    <row r="17" spans="1:20" ht="15.75" customHeight="1">
      <c r="A17" s="708" t="s">
        <v>446</v>
      </c>
      <c r="B17" s="1124">
        <v>1.0401437950000001</v>
      </c>
      <c r="C17" s="1124">
        <v>1.0655403400000001</v>
      </c>
      <c r="D17" s="1124">
        <v>1.0884217</v>
      </c>
      <c r="E17" s="1061">
        <v>1.0549331400000002</v>
      </c>
      <c r="F17" s="755">
        <v>1.2268496847295891</v>
      </c>
      <c r="G17" s="755">
        <v>1.4438964013080817</v>
      </c>
      <c r="H17" s="1124">
        <v>1.4522288780451469</v>
      </c>
      <c r="I17" s="1124">
        <v>1.4075546734216384</v>
      </c>
      <c r="K17" s="708" t="s">
        <v>446</v>
      </c>
      <c r="L17" s="1124">
        <v>27.530472025000002</v>
      </c>
      <c r="M17" s="1124">
        <v>27.283613330000001</v>
      </c>
      <c r="N17" s="1124">
        <v>25.41903567</v>
      </c>
      <c r="O17" s="1061">
        <v>24.807183300000002</v>
      </c>
      <c r="P17" s="1124">
        <v>4.2262423423085949</v>
      </c>
      <c r="Q17" s="1124">
        <v>4.2618979686076557</v>
      </c>
      <c r="R17" s="1124">
        <v>4.1873449341742459</v>
      </c>
      <c r="S17" s="1124">
        <v>4.3245099704274237</v>
      </c>
    </row>
    <row r="18" spans="1:20" ht="15.75" customHeight="1">
      <c r="A18" s="707" t="s">
        <v>0</v>
      </c>
      <c r="B18" s="1130">
        <v>84.781681728944562</v>
      </c>
      <c r="C18" s="1130">
        <v>73.796176722560276</v>
      </c>
      <c r="D18" s="1130">
        <v>74.948358103519496</v>
      </c>
      <c r="E18" s="1300">
        <v>74.947933456506732</v>
      </c>
      <c r="F18" s="756">
        <v>100</v>
      </c>
      <c r="G18" s="756">
        <v>100</v>
      </c>
      <c r="H18" s="1130">
        <v>100</v>
      </c>
      <c r="I18" s="1130">
        <v>100</v>
      </c>
      <c r="K18" s="707" t="s">
        <v>0</v>
      </c>
      <c r="L18" s="1130">
        <v>651.41725900085078</v>
      </c>
      <c r="M18" s="1130">
        <v>640.17518793190266</v>
      </c>
      <c r="N18" s="1130">
        <v>607.04422658251087</v>
      </c>
      <c r="O18" s="1300">
        <v>573.64148700408987</v>
      </c>
      <c r="P18" s="1130">
        <v>100</v>
      </c>
      <c r="Q18" s="1130">
        <v>100</v>
      </c>
      <c r="R18" s="1130">
        <v>100</v>
      </c>
      <c r="S18" s="1130">
        <v>100</v>
      </c>
    </row>
    <row r="19" spans="1:20">
      <c r="A19" s="99" t="s">
        <v>168</v>
      </c>
      <c r="B19" s="88"/>
      <c r="C19" s="88"/>
      <c r="D19" s="943"/>
      <c r="E19" s="721"/>
      <c r="F19" s="90"/>
      <c r="G19" s="90"/>
      <c r="H19" s="90"/>
      <c r="K19" s="668" t="s">
        <v>168</v>
      </c>
      <c r="L19" s="402"/>
      <c r="M19" s="369"/>
      <c r="N19" s="368"/>
      <c r="O19" s="368"/>
      <c r="P19" s="366"/>
      <c r="Q19" s="366"/>
    </row>
    <row r="20" spans="1:20" ht="15.75" customHeight="1">
      <c r="A20" s="106" t="s">
        <v>453</v>
      </c>
      <c r="B20" s="88"/>
      <c r="C20" s="88"/>
      <c r="D20" s="88"/>
      <c r="E20" s="88"/>
      <c r="F20" s="90"/>
      <c r="G20" s="90"/>
      <c r="H20" s="90"/>
      <c r="K20" s="106" t="s">
        <v>916</v>
      </c>
      <c r="L20" s="402"/>
      <c r="M20" s="369"/>
      <c r="N20" s="368"/>
      <c r="O20" s="366"/>
      <c r="P20" s="366"/>
      <c r="Q20" s="366"/>
    </row>
    <row r="21" spans="1:20" ht="15.75" customHeight="1">
      <c r="A21" s="764" t="s">
        <v>643</v>
      </c>
      <c r="B21" s="86"/>
      <c r="C21" s="86"/>
      <c r="D21" s="86"/>
      <c r="E21" s="86"/>
      <c r="F21" s="86"/>
      <c r="G21" s="86"/>
      <c r="H21" s="86"/>
      <c r="K21" s="764" t="s">
        <v>643</v>
      </c>
      <c r="L21" s="402"/>
      <c r="M21" s="369"/>
      <c r="N21" s="366"/>
      <c r="O21" s="366"/>
      <c r="P21" s="366"/>
      <c r="Q21" s="366"/>
    </row>
    <row r="22" spans="1:20" ht="15.75" customHeight="1">
      <c r="A22" s="106" t="s">
        <v>825</v>
      </c>
      <c r="B22" s="335"/>
      <c r="C22" s="335"/>
      <c r="D22" s="335"/>
      <c r="E22" s="335"/>
      <c r="F22" s="330"/>
      <c r="G22" s="330"/>
      <c r="H22" s="330"/>
      <c r="K22" s="106" t="s">
        <v>597</v>
      </c>
      <c r="L22" s="402"/>
      <c r="M22" s="369"/>
      <c r="N22" s="366"/>
      <c r="O22" s="366"/>
      <c r="P22" s="366"/>
      <c r="Q22" s="366"/>
    </row>
    <row r="23" spans="1:20" s="1068" customFormat="1" ht="15.75" customHeight="1">
      <c r="A23" s="983" t="s">
        <v>826</v>
      </c>
      <c r="B23" s="1102"/>
      <c r="C23" s="1102"/>
      <c r="D23" s="1102"/>
      <c r="E23" s="1102"/>
      <c r="F23" s="1130"/>
      <c r="G23" s="1130"/>
      <c r="H23" s="1130"/>
      <c r="K23" s="106" t="s">
        <v>450</v>
      </c>
      <c r="L23" s="402"/>
      <c r="M23" s="369"/>
      <c r="N23" s="366"/>
      <c r="O23" s="366"/>
      <c r="P23" s="366"/>
      <c r="Q23" s="366"/>
    </row>
    <row r="24" spans="1:20" ht="15.75" customHeight="1">
      <c r="A24" s="106" t="s">
        <v>645</v>
      </c>
      <c r="B24" s="398"/>
      <c r="C24" s="399"/>
      <c r="D24" s="398"/>
      <c r="E24" s="399"/>
      <c r="F24" s="28"/>
      <c r="G24" s="399"/>
      <c r="H24" s="398"/>
      <c r="I24" s="399"/>
      <c r="L24" s="402"/>
      <c r="M24" s="369"/>
      <c r="N24" s="366"/>
      <c r="O24" s="366"/>
      <c r="P24" s="366"/>
      <c r="Q24" s="366"/>
    </row>
    <row r="25" spans="1:20" ht="15.75" customHeight="1">
      <c r="A25" s="106" t="s">
        <v>646</v>
      </c>
      <c r="B25" s="401"/>
      <c r="C25" s="367"/>
      <c r="D25" s="368"/>
      <c r="E25" s="368"/>
      <c r="F25" s="366"/>
      <c r="G25" s="366"/>
      <c r="H25" s="366"/>
      <c r="I25" s="366"/>
    </row>
    <row r="26" spans="1:20" ht="15.75" customHeight="1">
      <c r="A26" s="106"/>
      <c r="B26" s="401"/>
      <c r="C26" s="367"/>
      <c r="D26" s="368"/>
      <c r="E26" s="368"/>
      <c r="F26" s="366"/>
      <c r="G26" s="366"/>
      <c r="H26" s="366"/>
      <c r="I26" s="366"/>
    </row>
    <row r="27" spans="1:20" ht="15.75" customHeight="1">
      <c r="B27" s="401"/>
      <c r="C27" s="367"/>
      <c r="D27" s="368"/>
      <c r="E27" s="368"/>
      <c r="F27" s="366"/>
      <c r="G27" s="366"/>
      <c r="H27" s="366"/>
      <c r="I27" s="366"/>
    </row>
    <row r="28" spans="1:20" ht="15.75" customHeight="1">
      <c r="B28" s="401"/>
      <c r="C28" s="367"/>
      <c r="D28" s="368"/>
      <c r="E28" s="368"/>
      <c r="F28" s="366"/>
      <c r="G28" s="366"/>
      <c r="H28" s="366"/>
      <c r="I28" s="366"/>
    </row>
    <row r="29" spans="1:20" ht="15.75" customHeight="1">
      <c r="B29" s="492"/>
      <c r="C29" s="492"/>
      <c r="D29" s="492"/>
      <c r="E29" s="920"/>
      <c r="F29" s="757"/>
      <c r="G29" s="920"/>
      <c r="H29" s="920"/>
      <c r="I29" s="920"/>
      <c r="J29" s="492"/>
      <c r="K29" s="492"/>
      <c r="L29" s="757"/>
      <c r="M29" s="757"/>
      <c r="N29" s="757"/>
      <c r="O29" s="757"/>
      <c r="P29" s="757"/>
      <c r="Q29" s="920"/>
      <c r="R29" s="920"/>
      <c r="S29" s="920"/>
      <c r="T29" s="745"/>
    </row>
    <row r="30" spans="1:20" ht="15.75" customHeight="1">
      <c r="D30" s="1189"/>
      <c r="E30" s="1068"/>
      <c r="F30" s="366"/>
      <c r="G30" s="366"/>
      <c r="H30" s="366"/>
      <c r="I30" s="366"/>
    </row>
    <row r="31" spans="1:20" ht="15.75" customHeight="1">
      <c r="A31" s="492"/>
      <c r="B31" s="366"/>
      <c r="C31" s="366"/>
      <c r="D31" s="366"/>
      <c r="E31" s="366"/>
      <c r="F31" s="366"/>
      <c r="G31" s="366"/>
      <c r="H31" s="366"/>
      <c r="I31" s="366"/>
      <c r="M31" s="486"/>
    </row>
    <row r="33" spans="2:9" ht="15.75" customHeight="1">
      <c r="B33" s="752"/>
      <c r="C33" s="752"/>
      <c r="D33" s="1186"/>
      <c r="E33" s="486"/>
      <c r="F33" s="755"/>
      <c r="G33" s="755"/>
      <c r="H33" s="755"/>
      <c r="I33" s="754"/>
    </row>
    <row r="34" spans="2:9" ht="15.75" customHeight="1">
      <c r="B34" s="752"/>
      <c r="C34" s="752"/>
      <c r="D34" s="752"/>
      <c r="F34" s="755"/>
      <c r="G34" s="755"/>
      <c r="H34" s="1338"/>
      <c r="I34" s="754"/>
    </row>
    <row r="35" spans="2:9" ht="15.75" customHeight="1">
      <c r="B35" s="752"/>
      <c r="C35" s="752"/>
      <c r="D35" s="1124"/>
      <c r="F35" s="755"/>
      <c r="G35" s="755"/>
      <c r="H35" s="755"/>
      <c r="I35" s="754"/>
    </row>
    <row r="36" spans="2:9" ht="15.75" customHeight="1">
      <c r="B36" s="752"/>
      <c r="C36" s="752"/>
      <c r="D36" s="1124"/>
      <c r="F36" s="755"/>
      <c r="G36" s="755"/>
      <c r="H36" s="755"/>
      <c r="I36" s="754"/>
    </row>
    <row r="37" spans="2:9" ht="15.75" customHeight="1">
      <c r="B37" s="752"/>
      <c r="C37" s="752"/>
      <c r="D37" s="1124"/>
      <c r="F37" s="755"/>
      <c r="G37" s="755"/>
      <c r="H37" s="755"/>
      <c r="I37" s="754"/>
    </row>
    <row r="38" spans="2:9" ht="15.75" customHeight="1">
      <c r="B38" s="752"/>
      <c r="C38" s="752"/>
      <c r="D38" s="1124"/>
      <c r="F38" s="755"/>
      <c r="G38" s="755"/>
      <c r="H38" s="755"/>
      <c r="I38" s="754"/>
    </row>
    <row r="39" spans="2:9" ht="15.75" customHeight="1">
      <c r="B39" s="752"/>
      <c r="C39" s="752"/>
      <c r="D39" s="1124"/>
      <c r="F39" s="755"/>
      <c r="G39" s="755"/>
      <c r="H39" s="755"/>
      <c r="I39" s="754"/>
    </row>
    <row r="40" spans="2:9" ht="15.75" customHeight="1">
      <c r="B40" s="752"/>
      <c r="C40" s="752"/>
      <c r="D40" s="1187"/>
      <c r="F40" s="755"/>
      <c r="G40" s="755"/>
      <c r="H40" s="755"/>
      <c r="I40" s="754"/>
    </row>
    <row r="41" spans="2:9" ht="15.75" customHeight="1">
      <c r="B41" s="752"/>
      <c r="C41" s="752"/>
      <c r="D41" s="1124"/>
      <c r="F41" s="755"/>
      <c r="G41" s="755"/>
      <c r="H41" s="755"/>
      <c r="I41" s="754"/>
    </row>
    <row r="42" spans="2:9" ht="15.75" customHeight="1">
      <c r="B42" s="752"/>
      <c r="C42" s="752"/>
      <c r="D42" s="1124"/>
      <c r="F42" s="755"/>
      <c r="G42" s="755"/>
      <c r="H42" s="755"/>
      <c r="I42" s="754"/>
    </row>
    <row r="43" spans="2:9" ht="15.75" customHeight="1">
      <c r="B43" s="752"/>
      <c r="C43" s="752"/>
      <c r="D43" s="1124"/>
      <c r="F43" s="755"/>
      <c r="G43" s="755"/>
      <c r="H43" s="755"/>
      <c r="I43" s="754"/>
    </row>
    <row r="44" spans="2:9" ht="15.75" customHeight="1">
      <c r="B44" s="752"/>
      <c r="C44" s="752"/>
      <c r="D44" s="1124"/>
      <c r="F44" s="755"/>
      <c r="G44" s="755"/>
      <c r="H44" s="755"/>
      <c r="I44" s="754"/>
    </row>
    <row r="45" spans="2:9" ht="15.75" customHeight="1">
      <c r="B45" s="753"/>
      <c r="C45" s="753"/>
      <c r="D45" s="1124"/>
      <c r="F45" s="756"/>
      <c r="G45" s="756"/>
      <c r="H45" s="756"/>
      <c r="I45" s="754"/>
    </row>
    <row r="46" spans="2:9" ht="15.75" customHeight="1">
      <c r="F46" s="754"/>
      <c r="G46" s="754"/>
      <c r="H46" s="754"/>
      <c r="I46" s="754"/>
    </row>
    <row r="47" spans="2:9" ht="15.75" customHeight="1">
      <c r="F47" s="754"/>
      <c r="G47" s="754"/>
      <c r="H47" s="754"/>
      <c r="I47" s="754"/>
    </row>
    <row r="48" spans="2:9" ht="15.75" customHeight="1">
      <c r="C48" s="754"/>
      <c r="D48" s="754"/>
      <c r="F48" s="754"/>
      <c r="G48" s="754"/>
      <c r="H48" s="754"/>
      <c r="I48" s="754"/>
    </row>
    <row r="49" spans="2:8" ht="15.75" customHeight="1">
      <c r="B49" s="754"/>
      <c r="C49" s="754"/>
      <c r="D49" s="754"/>
      <c r="F49" s="754"/>
      <c r="G49" s="754"/>
      <c r="H49" s="754"/>
    </row>
    <row r="50" spans="2:8" ht="15.75" customHeight="1">
      <c r="B50" s="754"/>
      <c r="C50" s="754"/>
      <c r="D50" s="754"/>
      <c r="F50" s="754"/>
      <c r="G50" s="754"/>
      <c r="H50" s="754"/>
    </row>
    <row r="51" spans="2:8" ht="15.75" customHeight="1">
      <c r="B51" s="754"/>
      <c r="C51" s="754"/>
      <c r="D51" s="754"/>
      <c r="F51" s="754"/>
      <c r="G51" s="754"/>
      <c r="H51" s="754"/>
    </row>
    <row r="52" spans="2:8" ht="15.75" customHeight="1">
      <c r="B52" s="754"/>
      <c r="C52" s="754"/>
      <c r="D52" s="754"/>
      <c r="F52" s="754"/>
      <c r="G52" s="754"/>
      <c r="H52" s="754"/>
    </row>
    <row r="53" spans="2:8" ht="15.75" customHeight="1">
      <c r="B53" s="754"/>
      <c r="C53" s="754"/>
      <c r="D53" s="754"/>
      <c r="F53" s="754"/>
      <c r="G53" s="754"/>
      <c r="H53" s="754"/>
    </row>
    <row r="54" spans="2:8" ht="15.75" customHeight="1">
      <c r="B54" s="754"/>
      <c r="C54" s="754"/>
      <c r="D54" s="754"/>
      <c r="F54" s="754"/>
      <c r="G54" s="754"/>
      <c r="H54" s="754"/>
    </row>
    <row r="55" spans="2:8" ht="15.75" customHeight="1">
      <c r="B55" s="754"/>
      <c r="C55" s="754"/>
      <c r="D55" s="754"/>
      <c r="F55" s="754"/>
      <c r="G55" s="754"/>
      <c r="H55" s="754"/>
    </row>
    <row r="56" spans="2:8" ht="15.75" customHeight="1">
      <c r="B56" s="754"/>
      <c r="C56" s="754"/>
      <c r="D56" s="754"/>
      <c r="F56" s="754"/>
      <c r="G56" s="754"/>
      <c r="H56" s="754"/>
    </row>
    <row r="57" spans="2:8" ht="15.75" customHeight="1">
      <c r="B57" s="754"/>
      <c r="C57" s="754"/>
      <c r="D57" s="754"/>
      <c r="F57" s="754"/>
      <c r="G57" s="754"/>
      <c r="H57" s="754"/>
    </row>
    <row r="58" spans="2:8" ht="15.75" customHeight="1">
      <c r="B58" s="754"/>
      <c r="C58" s="754"/>
      <c r="D58" s="754"/>
      <c r="F58" s="754"/>
      <c r="G58" s="754"/>
      <c r="H58" s="754"/>
    </row>
    <row r="59" spans="2:8" ht="15.75" customHeight="1">
      <c r="B59" s="754"/>
      <c r="C59" s="754"/>
      <c r="D59" s="754"/>
      <c r="F59" s="754"/>
      <c r="G59" s="754"/>
      <c r="H59" s="754"/>
    </row>
    <row r="60" spans="2:8" ht="15.75" customHeight="1">
      <c r="B60" s="754"/>
      <c r="C60" s="754"/>
      <c r="D60" s="754"/>
      <c r="F60" s="754"/>
      <c r="G60" s="754"/>
      <c r="H60" s="754"/>
    </row>
    <row r="61" spans="2:8" ht="15.75" customHeight="1">
      <c r="B61" s="754"/>
      <c r="C61" s="754"/>
      <c r="D61" s="754"/>
    </row>
    <row r="62" spans="2:8" ht="15.75" customHeight="1">
      <c r="B62" s="754"/>
      <c r="C62" s="754"/>
      <c r="D62" s="754"/>
    </row>
  </sheetData>
  <conditionalFormatting sqref="GS1:GW2 GS21:GW31 GS3:GT20 T6:GR18 B21:J21 L21:GR25 A22:J25 P18:Q18 F6:H18 I18 A26:GR1001 K22:K23 P6:S17 A6:C18 J6:O18">
    <cfRule type="cellIs" dxfId="265" priority="79" stopIfTrue="1" operator="equal">
      <formula>0</formula>
    </cfRule>
  </conditionalFormatting>
  <conditionalFormatting sqref="A1:GR5 A19:GR20">
    <cfRule type="cellIs" dxfId="264" priority="80" stopIfTrue="1" operator="equal">
      <formula>0</formula>
    </cfRule>
  </conditionalFormatting>
  <conditionalFormatting sqref="R18:S18">
    <cfRule type="cellIs" dxfId="263" priority="60" stopIfTrue="1" operator="equal">
      <formula>0</formula>
    </cfRule>
  </conditionalFormatting>
  <conditionalFormatting sqref="Q18">
    <cfRule type="cellIs" dxfId="262" priority="55" stopIfTrue="1" operator="equal">
      <formula>0</formula>
    </cfRule>
  </conditionalFormatting>
  <conditionalFormatting sqref="L6:O6">
    <cfRule type="cellIs" dxfId="261" priority="51" stopIfTrue="1" operator="equal">
      <formula>0</formula>
    </cfRule>
  </conditionalFormatting>
  <conditionalFormatting sqref="L7:O7">
    <cfRule type="cellIs" dxfId="260" priority="50" stopIfTrue="1" operator="equal">
      <formula>0</formula>
    </cfRule>
  </conditionalFormatting>
  <conditionalFormatting sqref="L8:O18">
    <cfRule type="cellIs" dxfId="259" priority="49" stopIfTrue="1" operator="equal">
      <formula>0</formula>
    </cfRule>
  </conditionalFormatting>
  <conditionalFormatting sqref="P18:S18">
    <cfRule type="cellIs" dxfId="258" priority="35" stopIfTrue="1" operator="equal">
      <formula>0</formula>
    </cfRule>
  </conditionalFormatting>
  <conditionalFormatting sqref="L6:O6">
    <cfRule type="cellIs" dxfId="257" priority="45" stopIfTrue="1" operator="equal">
      <formula>0</formula>
    </cfRule>
  </conditionalFormatting>
  <conditionalFormatting sqref="L7:O7">
    <cfRule type="cellIs" dxfId="256" priority="44" stopIfTrue="1" operator="equal">
      <formula>0</formula>
    </cfRule>
  </conditionalFormatting>
  <conditionalFormatting sqref="L8:O18">
    <cfRule type="cellIs" dxfId="255" priority="43" stopIfTrue="1" operator="equal">
      <formula>0</formula>
    </cfRule>
  </conditionalFormatting>
  <conditionalFormatting sqref="L6:O6">
    <cfRule type="cellIs" dxfId="254" priority="42" stopIfTrue="1" operator="equal">
      <formula>0</formula>
    </cfRule>
  </conditionalFormatting>
  <conditionalFormatting sqref="L7:O7">
    <cfRule type="cellIs" dxfId="253" priority="41" stopIfTrue="1" operator="equal">
      <formula>0</formula>
    </cfRule>
  </conditionalFormatting>
  <conditionalFormatting sqref="L8:O18">
    <cfRule type="cellIs" dxfId="252" priority="40" stopIfTrue="1" operator="equal">
      <formula>0</formula>
    </cfRule>
  </conditionalFormatting>
  <conditionalFormatting sqref="Q18">
    <cfRule type="cellIs" dxfId="251" priority="36" stopIfTrue="1" operator="equal">
      <formula>0</formula>
    </cfRule>
  </conditionalFormatting>
  <conditionalFormatting sqref="L6:O6">
    <cfRule type="cellIs" dxfId="250" priority="31" stopIfTrue="1" operator="equal">
      <formula>0</formula>
    </cfRule>
  </conditionalFormatting>
  <conditionalFormatting sqref="L7:O7">
    <cfRule type="cellIs" dxfId="249" priority="30" stopIfTrue="1" operator="equal">
      <formula>0</formula>
    </cfRule>
  </conditionalFormatting>
  <conditionalFormatting sqref="L8:O18">
    <cfRule type="cellIs" dxfId="248" priority="29" stopIfTrue="1" operator="equal">
      <formula>0</formula>
    </cfRule>
  </conditionalFormatting>
  <conditionalFormatting sqref="L6:O6">
    <cfRule type="cellIs" dxfId="247" priority="28" stopIfTrue="1" operator="equal">
      <formula>0</formula>
    </cfRule>
  </conditionalFormatting>
  <conditionalFormatting sqref="L7:O7">
    <cfRule type="cellIs" dxfId="246" priority="27" stopIfTrue="1" operator="equal">
      <formula>0</formula>
    </cfRule>
  </conditionalFormatting>
  <conditionalFormatting sqref="L8:O18">
    <cfRule type="cellIs" dxfId="245" priority="26" stopIfTrue="1" operator="equal">
      <formula>0</formula>
    </cfRule>
  </conditionalFormatting>
  <conditionalFormatting sqref="L6:O6">
    <cfRule type="cellIs" dxfId="244" priority="22" stopIfTrue="1" operator="equal">
      <formula>0</formula>
    </cfRule>
  </conditionalFormatting>
  <conditionalFormatting sqref="L7:O7">
    <cfRule type="cellIs" dxfId="243" priority="21" stopIfTrue="1" operator="equal">
      <formula>0</formula>
    </cfRule>
  </conditionalFormatting>
  <conditionalFormatting sqref="L8:O18">
    <cfRule type="cellIs" dxfId="242" priority="20" stopIfTrue="1" operator="equal">
      <formula>0</formula>
    </cfRule>
  </conditionalFormatting>
  <conditionalFormatting sqref="Q18">
    <cfRule type="cellIs" dxfId="241" priority="13" stopIfTrue="1" operator="equal">
      <formula>0</formula>
    </cfRule>
  </conditionalFormatting>
  <conditionalFormatting sqref="P18:S18">
    <cfRule type="cellIs" dxfId="240" priority="12" stopIfTrue="1" operator="equal">
      <formula>0</formula>
    </cfRule>
  </conditionalFormatting>
  <conditionalFormatting sqref="P18:S18">
    <cfRule type="cellIs" dxfId="239" priority="11" stopIfTrue="1" operator="equal">
      <formula>0</formula>
    </cfRule>
  </conditionalFormatting>
  <conditionalFormatting sqref="A21">
    <cfRule type="cellIs" dxfId="238" priority="9" stopIfTrue="1" operator="equal">
      <formula>0</formula>
    </cfRule>
  </conditionalFormatting>
  <conditionalFormatting sqref="K21">
    <cfRule type="cellIs" dxfId="237" priority="8" stopIfTrue="1" operator="equal">
      <formula>0</formula>
    </cfRule>
  </conditionalFormatting>
  <conditionalFormatting sqref="E7">
    <cfRule type="cellIs" dxfId="236" priority="7" stopIfTrue="1" operator="equal">
      <formula>0</formula>
    </cfRule>
  </conditionalFormatting>
  <conditionalFormatting sqref="E8:E17">
    <cfRule type="cellIs" dxfId="235" priority="6" stopIfTrue="1" operator="equal">
      <formula>0</formula>
    </cfRule>
  </conditionalFormatting>
  <conditionalFormatting sqref="E18">
    <cfRule type="cellIs" dxfId="234" priority="5" stopIfTrue="1" operator="equal">
      <formula>0</formula>
    </cfRule>
  </conditionalFormatting>
  <conditionalFormatting sqref="I6:I17">
    <cfRule type="cellIs" dxfId="233" priority="4" stopIfTrue="1" operator="equal">
      <formula>0</formula>
    </cfRule>
  </conditionalFormatting>
  <conditionalFormatting sqref="D7">
    <cfRule type="cellIs" dxfId="232" priority="3" stopIfTrue="1" operator="equal">
      <formula>0</formula>
    </cfRule>
  </conditionalFormatting>
  <conditionalFormatting sqref="D8:D17">
    <cfRule type="cellIs" dxfId="231" priority="2" stopIfTrue="1" operator="equal">
      <formula>0</formula>
    </cfRule>
  </conditionalFormatting>
  <conditionalFormatting sqref="D18">
    <cfRule type="cellIs" dxfId="230" priority="1"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01.09.2022&amp;C&amp;"Arial,Standard"&amp;10
Bayerisches Landesamt für Statistik - Energiebilanz 2019&amp;R&amp;"Arial,Standard"&amp;10&amp;P von &amp;N</oddFooter>
  </headerFooter>
  <colBreaks count="1" manualBreakCount="1">
    <brk id="10" max="23"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4" tint="0.39997558519241921"/>
  </sheetPr>
  <dimension ref="A1:L45"/>
  <sheetViews>
    <sheetView view="pageBreakPreview" zoomScaleNormal="100" zoomScaleSheetLayoutView="100" workbookViewId="0"/>
  </sheetViews>
  <sheetFormatPr baseColWidth="10" defaultColWidth="11.42578125" defaultRowHeight="15.75" customHeight="1"/>
  <cols>
    <col min="1" max="1" width="30" style="13" customWidth="1"/>
    <col min="2" max="6" width="18.5703125" style="13" customWidth="1"/>
    <col min="7" max="7" width="5.7109375" style="13" customWidth="1"/>
    <col min="8" max="12" width="11.42578125" style="13"/>
    <col min="13" max="13" width="13.7109375" style="13" customWidth="1"/>
    <col min="14" max="16384" width="11.42578125" style="13"/>
  </cols>
  <sheetData>
    <row r="1" spans="1:12" ht="15.75" customHeight="1">
      <c r="A1" s="504" t="s">
        <v>892</v>
      </c>
      <c r="B1" s="543"/>
      <c r="C1" s="57"/>
      <c r="D1" s="57"/>
      <c r="E1" s="57"/>
      <c r="F1" s="57"/>
      <c r="G1" s="1090"/>
      <c r="H1" s="1090"/>
      <c r="I1" s="1090"/>
      <c r="J1" s="1090"/>
      <c r="K1" s="1090"/>
      <c r="L1" s="1090"/>
    </row>
    <row r="2" spans="1:12" ht="15.75" customHeight="1">
      <c r="A2" s="523"/>
      <c r="B2" s="523"/>
      <c r="C2" s="523"/>
      <c r="D2" s="523"/>
      <c r="E2" s="523"/>
      <c r="F2" s="523"/>
      <c r="G2" s="1090"/>
      <c r="H2" s="1090"/>
      <c r="I2" s="1090"/>
      <c r="J2" s="1090"/>
      <c r="K2" s="1090"/>
      <c r="L2" s="1090"/>
    </row>
    <row r="3" spans="1:12" ht="15.75" customHeight="1">
      <c r="A3" s="1295"/>
      <c r="B3" s="370">
        <v>2018</v>
      </c>
      <c r="C3" s="371"/>
      <c r="D3" s="372">
        <v>2019</v>
      </c>
      <c r="E3" s="371"/>
      <c r="F3" s="373" t="s">
        <v>56</v>
      </c>
      <c r="G3" s="1090"/>
      <c r="H3" s="1090"/>
      <c r="I3" s="1090"/>
      <c r="J3" s="1090"/>
      <c r="K3" s="1090"/>
      <c r="L3" s="1090"/>
    </row>
    <row r="4" spans="1:12" ht="15.75" customHeight="1">
      <c r="A4" s="1296"/>
      <c r="B4" s="286" t="s">
        <v>367</v>
      </c>
      <c r="C4" s="286" t="s">
        <v>17</v>
      </c>
      <c r="D4" s="286" t="s">
        <v>367</v>
      </c>
      <c r="E4" s="286" t="s">
        <v>17</v>
      </c>
      <c r="F4" s="510" t="s">
        <v>5</v>
      </c>
      <c r="G4" s="1090"/>
      <c r="H4" s="1090"/>
      <c r="I4" s="1090"/>
      <c r="J4" s="1090"/>
      <c r="K4" s="1090"/>
      <c r="L4" s="1090"/>
    </row>
    <row r="5" spans="1:12" ht="15.75" customHeight="1">
      <c r="A5" s="923" t="s">
        <v>55</v>
      </c>
      <c r="B5" s="1331">
        <v>9.6859260126147362</v>
      </c>
      <c r="C5" s="1331">
        <v>340.77024897581168</v>
      </c>
      <c r="D5" s="1097" t="s">
        <v>32</v>
      </c>
      <c r="E5" s="1097" t="s">
        <v>32</v>
      </c>
      <c r="F5" s="1097" t="s">
        <v>32</v>
      </c>
      <c r="G5" s="1090"/>
      <c r="H5" s="1090"/>
      <c r="I5" s="1090"/>
      <c r="J5" s="1090"/>
      <c r="K5" s="1211"/>
      <c r="L5" s="1211"/>
    </row>
    <row r="6" spans="1:12" ht="15.75" customHeight="1">
      <c r="A6" s="912" t="s">
        <v>284</v>
      </c>
      <c r="B6" s="1329">
        <v>9.6859260126147362</v>
      </c>
      <c r="C6" s="1329">
        <v>340.77024897581168</v>
      </c>
      <c r="D6" s="1097" t="s">
        <v>32</v>
      </c>
      <c r="E6" s="1097" t="s">
        <v>32</v>
      </c>
      <c r="F6" s="1097" t="s">
        <v>32</v>
      </c>
      <c r="G6" s="1090"/>
      <c r="H6" s="1090"/>
      <c r="I6" s="1090"/>
      <c r="J6" s="1090"/>
      <c r="K6" s="1211"/>
      <c r="L6" s="1211"/>
    </row>
    <row r="7" spans="1:12" ht="15.75" customHeight="1">
      <c r="A7" s="912" t="s">
        <v>285</v>
      </c>
      <c r="B7" s="1329">
        <v>0</v>
      </c>
      <c r="C7" s="1330">
        <v>0</v>
      </c>
      <c r="D7" s="1210">
        <v>0</v>
      </c>
      <c r="E7" s="1330">
        <v>0</v>
      </c>
      <c r="F7" s="775" t="s">
        <v>32</v>
      </c>
      <c r="G7" s="1090"/>
      <c r="H7" s="1090"/>
      <c r="I7" s="1090"/>
      <c r="J7" s="1090"/>
      <c r="K7" s="1211"/>
      <c r="L7" s="1211"/>
    </row>
    <row r="8" spans="1:12" ht="15.75" customHeight="1">
      <c r="A8" s="912" t="s">
        <v>94</v>
      </c>
      <c r="B8" s="1329">
        <v>11370.505861993732</v>
      </c>
      <c r="C8" s="1329">
        <v>400037.13723666349</v>
      </c>
      <c r="D8" s="1210">
        <v>12258.578057727924</v>
      </c>
      <c r="E8" s="1329">
        <v>431281.29322698386</v>
      </c>
      <c r="F8" s="774">
        <v>7.8103138638941516</v>
      </c>
      <c r="G8" s="1090"/>
      <c r="H8" s="1090"/>
      <c r="I8" s="1090"/>
      <c r="J8" s="1090"/>
      <c r="K8" s="1211"/>
      <c r="L8" s="1211"/>
    </row>
    <row r="9" spans="1:12" ht="15.75" customHeight="1">
      <c r="A9" s="912" t="s">
        <v>370</v>
      </c>
      <c r="B9" s="1329">
        <v>73.933839290292809</v>
      </c>
      <c r="C9" s="1329">
        <v>2601.1403339110816</v>
      </c>
      <c r="D9" s="1210">
        <v>0</v>
      </c>
      <c r="E9" s="1329">
        <v>0</v>
      </c>
      <c r="F9" s="776" t="s">
        <v>53</v>
      </c>
      <c r="G9" s="1090"/>
      <c r="H9" s="1090"/>
      <c r="I9" s="1090"/>
      <c r="J9" s="1090"/>
      <c r="K9" s="1211"/>
      <c r="L9" s="1211"/>
    </row>
    <row r="10" spans="1:12" ht="15.75" customHeight="1">
      <c r="A10" s="922" t="s">
        <v>0</v>
      </c>
      <c r="B10" s="1332">
        <v>11454.12562729664</v>
      </c>
      <c r="C10" s="1332">
        <v>402979.04781955038</v>
      </c>
      <c r="D10" s="1102">
        <v>12260.394120613109</v>
      </c>
      <c r="E10" s="1332">
        <v>431345.18595141044</v>
      </c>
      <c r="F10" s="775">
        <v>7.0391099203157808</v>
      </c>
      <c r="G10" s="1090"/>
      <c r="H10" s="1090"/>
      <c r="I10" s="1090"/>
      <c r="J10" s="1090"/>
      <c r="K10" s="1211"/>
      <c r="L10" s="1211"/>
    </row>
    <row r="11" spans="1:12" ht="15.75" customHeight="1">
      <c r="A11" s="912" t="s">
        <v>91</v>
      </c>
      <c r="B11" s="1330">
        <v>0</v>
      </c>
      <c r="C11" s="1330">
        <v>0</v>
      </c>
      <c r="D11" s="1094">
        <v>0</v>
      </c>
      <c r="E11" s="1330">
        <v>0</v>
      </c>
      <c r="F11" s="775" t="s">
        <v>32</v>
      </c>
      <c r="G11" s="1090"/>
      <c r="H11" s="1090"/>
      <c r="I11" s="1090"/>
      <c r="J11" s="1090"/>
      <c r="K11" s="1211"/>
      <c r="L11" s="1211"/>
    </row>
    <row r="12" spans="1:12" ht="15.75" customHeight="1">
      <c r="A12" s="912" t="s">
        <v>371</v>
      </c>
      <c r="B12" s="1329">
        <v>0</v>
      </c>
      <c r="C12" s="1329">
        <v>0</v>
      </c>
      <c r="D12" s="1097" t="s">
        <v>32</v>
      </c>
      <c r="E12" s="1097" t="s">
        <v>32</v>
      </c>
      <c r="F12" s="1097" t="s">
        <v>32</v>
      </c>
      <c r="G12" s="1090"/>
      <c r="H12" s="1090"/>
      <c r="I12" s="1090"/>
      <c r="J12" s="1090"/>
      <c r="K12" s="1211"/>
      <c r="L12" s="1211"/>
    </row>
    <row r="13" spans="1:12" ht="15.75" customHeight="1">
      <c r="A13" s="912" t="s">
        <v>427</v>
      </c>
      <c r="B13" s="1329">
        <v>2.5194200457307954</v>
      </c>
      <c r="C13" s="1329">
        <v>88.638236048900851</v>
      </c>
      <c r="D13" s="1210">
        <v>0.99206962906056917</v>
      </c>
      <c r="E13" s="1329">
        <v>34.902993689608948</v>
      </c>
      <c r="F13" s="774">
        <v>-60.623095353168686</v>
      </c>
      <c r="G13" s="1090"/>
      <c r="H13" s="1090"/>
      <c r="I13" s="1090"/>
      <c r="J13" s="1090"/>
      <c r="K13" s="1211"/>
      <c r="L13" s="1211"/>
    </row>
    <row r="14" spans="1:12" ht="15.75" customHeight="1">
      <c r="A14" s="912" t="s">
        <v>51</v>
      </c>
      <c r="B14" s="1329">
        <v>11451.606207250908</v>
      </c>
      <c r="C14" s="1329">
        <v>402890.40958350146</v>
      </c>
      <c r="D14" s="1210">
        <v>11212.228398350851</v>
      </c>
      <c r="E14" s="1329">
        <v>394468.61951077968</v>
      </c>
      <c r="F14" s="774">
        <v>-2.0903426520944066</v>
      </c>
      <c r="G14" s="1090"/>
      <c r="H14" s="1090"/>
      <c r="I14" s="1090"/>
      <c r="J14" s="1090"/>
      <c r="K14" s="1211"/>
      <c r="L14" s="1211"/>
    </row>
    <row r="15" spans="1:12" ht="15.75" customHeight="1">
      <c r="A15" s="912" t="s">
        <v>428</v>
      </c>
      <c r="B15" s="1329">
        <v>4238.9639872662165</v>
      </c>
      <c r="C15" s="1329">
        <v>149135.23100000003</v>
      </c>
      <c r="D15" s="1210">
        <v>4090.2089136490249</v>
      </c>
      <c r="E15" s="1329">
        <v>143901.73000000001</v>
      </c>
      <c r="F15" s="774">
        <v>-3.5092318326848044</v>
      </c>
      <c r="G15" s="1090"/>
      <c r="H15" s="1090"/>
      <c r="I15" s="1090"/>
      <c r="J15" s="1090"/>
      <c r="K15" s="1211"/>
      <c r="L15" s="1211"/>
    </row>
    <row r="16" spans="1:12" ht="15.75" customHeight="1">
      <c r="A16" s="912" t="s">
        <v>286</v>
      </c>
      <c r="B16" s="1329">
        <v>2691.8777088354441</v>
      </c>
      <c r="C16" s="1329">
        <v>94705.641552248606</v>
      </c>
      <c r="D16" s="1210">
        <v>2807.0339572329622</v>
      </c>
      <c r="E16" s="1329">
        <v>98757.068683370075</v>
      </c>
      <c r="F16" s="774">
        <v>4.2779153012614444</v>
      </c>
      <c r="G16" s="1090"/>
      <c r="H16" s="1090"/>
      <c r="I16" s="1090"/>
      <c r="J16" s="1090"/>
      <c r="K16" s="1211"/>
      <c r="L16" s="1211"/>
    </row>
    <row r="17" spans="1:12" ht="15.75" customHeight="1">
      <c r="A17" s="912" t="s">
        <v>429</v>
      </c>
      <c r="B17" s="1329">
        <v>2093.4512510948152</v>
      </c>
      <c r="C17" s="1329">
        <v>73651.801916017794</v>
      </c>
      <c r="D17" s="1210">
        <v>1873.230828995436</v>
      </c>
      <c r="E17" s="1329">
        <v>65904.007025717438</v>
      </c>
      <c r="F17" s="774">
        <v>-10.519491293824501</v>
      </c>
      <c r="G17" s="1090"/>
      <c r="H17" s="1090"/>
      <c r="I17" s="1090"/>
      <c r="J17" s="1090"/>
      <c r="K17" s="1211"/>
      <c r="L17" s="1211"/>
    </row>
    <row r="18" spans="1:12" ht="15.75" customHeight="1">
      <c r="A18" s="912" t="s">
        <v>369</v>
      </c>
      <c r="B18" s="1329">
        <v>2427.3132600544322</v>
      </c>
      <c r="C18" s="1329">
        <v>85397.735115235017</v>
      </c>
      <c r="D18" s="1210">
        <v>2441.7546984734281</v>
      </c>
      <c r="E18" s="1329">
        <v>85905.813801692158</v>
      </c>
      <c r="F18" s="774">
        <v>0.59495569264400672</v>
      </c>
      <c r="G18" s="1090"/>
      <c r="H18" s="1090"/>
      <c r="I18" s="1090"/>
      <c r="J18" s="1090"/>
      <c r="K18" s="1211"/>
      <c r="L18" s="1211"/>
    </row>
    <row r="19" spans="1:12" ht="15.75" customHeight="1">
      <c r="A19" s="99" t="s">
        <v>168</v>
      </c>
      <c r="B19" s="1090"/>
      <c r="C19" s="544"/>
      <c r="D19" s="32"/>
      <c r="E19" s="32"/>
      <c r="F19" s="545"/>
      <c r="G19" s="1090"/>
      <c r="H19" s="1090"/>
      <c r="I19" s="1090"/>
      <c r="J19" s="1090"/>
      <c r="K19" s="1090"/>
      <c r="L19" s="1090"/>
    </row>
    <row r="20" spans="1:12" ht="15.75" customHeight="1">
      <c r="A20" s="983" t="s">
        <v>859</v>
      </c>
      <c r="B20" s="544"/>
      <c r="C20" s="544"/>
      <c r="D20" s="32"/>
      <c r="E20" s="32"/>
      <c r="F20" s="545"/>
      <c r="G20" s="1090"/>
      <c r="H20" s="1090"/>
      <c r="I20" s="1090"/>
      <c r="J20" s="1090"/>
      <c r="K20" s="1090"/>
      <c r="L20" s="1090"/>
    </row>
    <row r="21" spans="1:12" ht="15.75" customHeight="1">
      <c r="A21" s="983" t="s">
        <v>372</v>
      </c>
      <c r="B21" s="544"/>
      <c r="C21" s="544"/>
      <c r="D21" s="32"/>
      <c r="E21" s="32"/>
      <c r="F21" s="545"/>
      <c r="G21" s="1090"/>
      <c r="H21" s="1090"/>
      <c r="I21" s="1090"/>
      <c r="J21" s="1090"/>
      <c r="K21" s="1090"/>
      <c r="L21" s="1090"/>
    </row>
    <row r="22" spans="1:12" ht="15.75" customHeight="1">
      <c r="A22" s="983" t="s">
        <v>388</v>
      </c>
      <c r="B22" s="108"/>
      <c r="C22" s="108"/>
      <c r="D22" s="108"/>
      <c r="E22" s="108"/>
      <c r="F22" s="108"/>
      <c r="G22" s="1090"/>
      <c r="H22" s="1090"/>
      <c r="I22" s="1090"/>
      <c r="J22" s="1090"/>
      <c r="K22" s="1090"/>
      <c r="L22" s="1090"/>
    </row>
    <row r="23" spans="1:12" ht="15.75" customHeight="1">
      <c r="A23" s="983" t="s">
        <v>564</v>
      </c>
      <c r="B23" s="108"/>
      <c r="C23" s="108"/>
      <c r="D23" s="108"/>
      <c r="E23" s="108"/>
      <c r="F23" s="108"/>
      <c r="G23" s="1090"/>
      <c r="H23" s="1090"/>
      <c r="I23" s="1211"/>
      <c r="J23" s="1090"/>
      <c r="K23" s="1090"/>
      <c r="L23" s="1090"/>
    </row>
    <row r="24" spans="1:12" ht="15.75" customHeight="1">
      <c r="A24" s="983" t="s">
        <v>563</v>
      </c>
      <c r="B24" s="1090"/>
      <c r="C24" s="1090"/>
      <c r="D24" s="1090"/>
      <c r="E24" s="1090"/>
      <c r="F24" s="1090"/>
      <c r="G24" s="1090"/>
      <c r="H24" s="1090"/>
      <c r="I24" s="1211"/>
      <c r="J24" s="1090"/>
      <c r="K24" s="1090"/>
      <c r="L24" s="1090"/>
    </row>
    <row r="25" spans="1:12" ht="15.75" customHeight="1">
      <c r="A25" s="1090"/>
      <c r="B25" s="1090"/>
      <c r="C25" s="1090"/>
      <c r="D25" s="1090"/>
      <c r="E25" s="1090"/>
      <c r="F25" s="1090"/>
      <c r="G25" s="1090"/>
      <c r="H25" s="1090"/>
      <c r="I25" s="1090"/>
      <c r="J25" s="1090"/>
      <c r="K25" s="1090"/>
      <c r="L25" s="1090"/>
    </row>
    <row r="26" spans="1:12" ht="15.75" customHeight="1">
      <c r="A26" s="1090"/>
      <c r="B26" s="1090"/>
      <c r="C26" s="1090"/>
      <c r="D26" s="1090"/>
      <c r="E26" s="1090"/>
      <c r="F26" s="1090"/>
      <c r="G26" s="1090"/>
      <c r="H26" s="1090"/>
      <c r="I26" s="1090"/>
      <c r="J26" s="1090"/>
      <c r="K26" s="1090"/>
      <c r="L26" s="1090"/>
    </row>
    <row r="27" spans="1:12" ht="15.75" customHeight="1">
      <c r="A27" s="1090"/>
      <c r="B27" s="1211"/>
      <c r="C27" s="1211"/>
      <c r="D27" s="1211"/>
      <c r="E27" s="1211"/>
      <c r="F27" s="1090"/>
      <c r="G27" s="1090"/>
      <c r="H27" s="1090"/>
      <c r="I27" s="1090"/>
      <c r="J27" s="1090"/>
      <c r="K27" s="1090"/>
      <c r="L27" s="1090"/>
    </row>
    <row r="28" spans="1:12" ht="15.75" customHeight="1">
      <c r="A28" s="1090"/>
      <c r="B28" s="1090"/>
      <c r="C28" s="1090"/>
      <c r="D28" s="1470"/>
      <c r="E28" s="1211"/>
      <c r="F28" s="1090"/>
      <c r="G28" s="1090"/>
      <c r="H28" s="1090"/>
      <c r="I28" s="1090"/>
      <c r="J28" s="1090"/>
      <c r="K28" s="1090"/>
      <c r="L28" s="1090"/>
    </row>
    <row r="44" spans="1:1" ht="15.75" customHeight="1">
      <c r="A44" s="310"/>
    </row>
    <row r="45" spans="1:1" ht="15.75" customHeight="1">
      <c r="A45" s="310"/>
    </row>
  </sheetData>
  <conditionalFormatting sqref="A29:GR999 M1:GR28">
    <cfRule type="cellIs" dxfId="229" priority="26" stopIfTrue="1" operator="equal">
      <formula>0</formula>
    </cfRule>
  </conditionalFormatting>
  <conditionalFormatting sqref="A19:L28 A5:A18 A1:L4 D13:D18 F13:L18 D7:L11 G5:L6 G12:L12">
    <cfRule type="cellIs" dxfId="228" priority="16" stopIfTrue="1" operator="equal">
      <formula>0</formula>
    </cfRule>
  </conditionalFormatting>
  <conditionalFormatting sqref="B5:C11 C12 B13:C18">
    <cfRule type="cellIs" dxfId="227" priority="12" stopIfTrue="1" operator="equal">
      <formula>0</formula>
    </cfRule>
  </conditionalFormatting>
  <conditionalFormatting sqref="B12">
    <cfRule type="cellIs" dxfId="226" priority="11" stopIfTrue="1" operator="equal">
      <formula>0</formula>
    </cfRule>
  </conditionalFormatting>
  <conditionalFormatting sqref="E13:E18">
    <cfRule type="cellIs" dxfId="225" priority="10" stopIfTrue="1" operator="equal">
      <formula>0</formula>
    </cfRule>
  </conditionalFormatting>
  <conditionalFormatting sqref="D5">
    <cfRule type="cellIs" dxfId="224" priority="9" stopIfTrue="1" operator="equal">
      <formula>0</formula>
    </cfRule>
  </conditionalFormatting>
  <conditionalFormatting sqref="E5">
    <cfRule type="cellIs" dxfId="223" priority="8" stopIfTrue="1" operator="equal">
      <formula>0</formula>
    </cfRule>
  </conditionalFormatting>
  <conditionalFormatting sqref="F5">
    <cfRule type="cellIs" dxfId="222" priority="7" stopIfTrue="1" operator="equal">
      <formula>0</formula>
    </cfRule>
  </conditionalFormatting>
  <conditionalFormatting sqref="D6">
    <cfRule type="cellIs" dxfId="221" priority="6" stopIfTrue="1" operator="equal">
      <formula>0</formula>
    </cfRule>
  </conditionalFormatting>
  <conditionalFormatting sqref="E6">
    <cfRule type="cellIs" dxfId="220" priority="5" stopIfTrue="1" operator="equal">
      <formula>0</formula>
    </cfRule>
  </conditionalFormatting>
  <conditionalFormatting sqref="F6">
    <cfRule type="cellIs" dxfId="219" priority="4" stopIfTrue="1" operator="equal">
      <formula>0</formula>
    </cfRule>
  </conditionalFormatting>
  <conditionalFormatting sqref="D12">
    <cfRule type="cellIs" dxfId="218" priority="3" stopIfTrue="1" operator="equal">
      <formula>0</formula>
    </cfRule>
  </conditionalFormatting>
  <conditionalFormatting sqref="E12">
    <cfRule type="cellIs" dxfId="217" priority="2" stopIfTrue="1" operator="equal">
      <formula>0</formula>
    </cfRule>
  </conditionalFormatting>
  <conditionalFormatting sqref="F12">
    <cfRule type="cellIs" dxfId="21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4" tint="0.39997558519241921"/>
  </sheetPr>
  <dimension ref="A1:BM89"/>
  <sheetViews>
    <sheetView view="pageBreakPreview" zoomScaleNormal="100" zoomScaleSheetLayoutView="100" workbookViewId="0"/>
  </sheetViews>
  <sheetFormatPr baseColWidth="10" defaultColWidth="11.42578125" defaultRowHeight="15.75" customHeight="1"/>
  <cols>
    <col min="1" max="1" width="7.140625" style="13" customWidth="1"/>
    <col min="2" max="11" width="11.42578125" style="13" customWidth="1"/>
    <col min="12" max="13" width="7.140625" style="13" customWidth="1"/>
    <col min="14" max="20" width="11.42578125" style="13" customWidth="1"/>
    <col min="21" max="21" width="41.42578125" style="13" customWidth="1"/>
    <col min="22" max="22" width="11.42578125" style="28"/>
    <col min="23" max="26" width="9.85546875" style="13" customWidth="1"/>
    <col min="27" max="30" width="11.42578125" style="28"/>
    <col min="31" max="65" width="9.85546875" style="13" customWidth="1"/>
    <col min="66" max="16384" width="11.42578125" style="13"/>
  </cols>
  <sheetData>
    <row r="1" spans="1:65" ht="15.75" customHeight="1">
      <c r="A1" s="504" t="s">
        <v>896</v>
      </c>
      <c r="B1" s="546"/>
      <c r="C1" s="546"/>
      <c r="D1" s="546"/>
      <c r="E1" s="546"/>
      <c r="F1" s="546"/>
      <c r="G1" s="546"/>
      <c r="H1" s="546"/>
      <c r="I1" s="546"/>
      <c r="J1" s="546"/>
      <c r="K1" s="546"/>
      <c r="L1" s="28"/>
      <c r="M1" s="504" t="s">
        <v>896</v>
      </c>
      <c r="N1" s="546"/>
      <c r="O1" s="546"/>
      <c r="P1" s="546"/>
      <c r="Q1" s="546"/>
      <c r="R1" s="546"/>
      <c r="S1" s="546"/>
      <c r="T1" s="546"/>
      <c r="U1" s="546"/>
      <c r="W1" s="546"/>
      <c r="X1" s="546"/>
      <c r="Y1" s="546"/>
      <c r="Z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row>
    <row r="2" spans="1:65" ht="15.75" customHeight="1">
      <c r="A2" s="547"/>
      <c r="B2" s="548"/>
      <c r="C2" s="548"/>
      <c r="D2" s="548"/>
      <c r="E2" s="548"/>
      <c r="F2" s="548"/>
      <c r="G2" s="548"/>
      <c r="H2" s="548"/>
      <c r="I2" s="548"/>
      <c r="J2" s="548"/>
      <c r="K2" s="549"/>
      <c r="L2" s="28"/>
      <c r="M2" s="547"/>
      <c r="N2" s="549"/>
      <c r="O2" s="549"/>
      <c r="P2" s="548"/>
      <c r="Q2" s="546"/>
      <c r="R2" s="546"/>
      <c r="S2" s="546"/>
      <c r="T2" s="546"/>
      <c r="U2" s="546"/>
      <c r="W2" s="546"/>
      <c r="X2" s="546"/>
      <c r="Y2" s="546"/>
      <c r="Z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row>
    <row r="3" spans="1:65" ht="15.75" customHeight="1">
      <c r="A3" s="272"/>
      <c r="B3" s="483"/>
      <c r="C3" s="338" t="s">
        <v>11</v>
      </c>
      <c r="D3" s="550"/>
      <c r="E3" s="551"/>
      <c r="F3" s="552"/>
      <c r="G3" s="552"/>
      <c r="H3" s="551"/>
      <c r="I3" s="553"/>
      <c r="J3" s="553"/>
      <c r="K3" s="554"/>
      <c r="L3" s="28"/>
      <c r="M3" s="410"/>
      <c r="N3" s="555"/>
      <c r="O3" s="284" t="s">
        <v>11</v>
      </c>
      <c r="P3" s="374"/>
      <c r="Q3" s="341"/>
      <c r="R3" s="341"/>
      <c r="S3" s="341"/>
      <c r="T3" s="341"/>
      <c r="U3" s="549"/>
      <c r="W3" s="549"/>
      <c r="X3" s="546"/>
      <c r="Y3" s="546"/>
      <c r="Z3" s="546"/>
      <c r="AE3" s="546"/>
      <c r="AF3" s="546"/>
      <c r="AG3" s="546"/>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546"/>
      <c r="BM3" s="546"/>
    </row>
    <row r="4" spans="1:65" ht="31.5" customHeight="1">
      <c r="A4" s="272"/>
      <c r="B4" s="274"/>
      <c r="C4" s="495" t="s">
        <v>373</v>
      </c>
      <c r="D4" s="497" t="s">
        <v>374</v>
      </c>
      <c r="E4" s="496"/>
      <c r="F4" s="497"/>
      <c r="G4" s="497"/>
      <c r="H4" s="495"/>
      <c r="I4" s="495"/>
      <c r="J4" s="495"/>
      <c r="K4" s="495"/>
      <c r="L4" s="28"/>
      <c r="M4" s="272"/>
      <c r="N4" s="497"/>
      <c r="O4" s="339" t="s">
        <v>387</v>
      </c>
      <c r="P4" s="347" t="s">
        <v>50</v>
      </c>
      <c r="Q4" s="347" t="s">
        <v>389</v>
      </c>
      <c r="R4" s="347" t="s">
        <v>385</v>
      </c>
      <c r="S4" s="328" t="s">
        <v>378</v>
      </c>
      <c r="T4" s="328" t="s">
        <v>492</v>
      </c>
      <c r="U4" s="549"/>
      <c r="W4" s="546"/>
      <c r="X4" s="546"/>
      <c r="Y4" s="546"/>
      <c r="Z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row>
    <row r="5" spans="1:65" ht="15.75" customHeight="1">
      <c r="A5" s="271"/>
      <c r="B5" s="328" t="s">
        <v>375</v>
      </c>
      <c r="C5" s="284"/>
      <c r="D5" s="476"/>
      <c r="E5" s="476"/>
      <c r="F5" s="476"/>
      <c r="G5" s="476"/>
      <c r="H5" s="476"/>
      <c r="I5" s="476"/>
      <c r="J5" s="476"/>
      <c r="K5" s="476"/>
      <c r="L5" s="28"/>
      <c r="M5" s="271"/>
      <c r="N5" s="328" t="s">
        <v>380</v>
      </c>
      <c r="O5" s="284"/>
      <c r="P5" s="341"/>
      <c r="Q5" s="341"/>
      <c r="R5" s="341"/>
      <c r="S5" s="341"/>
      <c r="T5" s="341"/>
      <c r="U5" s="549"/>
      <c r="W5" s="310"/>
      <c r="X5" s="546"/>
      <c r="Y5" s="546"/>
      <c r="Z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row>
    <row r="6" spans="1:65" ht="15.75" customHeight="1">
      <c r="A6" s="85">
        <v>1950</v>
      </c>
      <c r="B6" s="319">
        <v>153</v>
      </c>
      <c r="C6" s="315" t="s">
        <v>32</v>
      </c>
      <c r="D6" s="315" t="s">
        <v>32</v>
      </c>
      <c r="E6" s="88">
        <v>5</v>
      </c>
      <c r="F6" s="315" t="s">
        <v>32</v>
      </c>
      <c r="G6" s="88">
        <v>158</v>
      </c>
      <c r="H6" s="315" t="s">
        <v>32</v>
      </c>
      <c r="I6" s="315" t="s">
        <v>32</v>
      </c>
      <c r="J6" s="88">
        <v>24.5</v>
      </c>
      <c r="K6" s="88">
        <v>133.5</v>
      </c>
      <c r="L6" s="28"/>
      <c r="M6" s="411">
        <v>1950</v>
      </c>
      <c r="N6" s="316">
        <v>133.5</v>
      </c>
      <c r="O6" s="88">
        <v>47.1</v>
      </c>
      <c r="P6" s="316">
        <v>70.599999999999994</v>
      </c>
      <c r="Q6" s="316">
        <v>15.8</v>
      </c>
      <c r="R6" s="315" t="s">
        <v>32</v>
      </c>
      <c r="S6" s="315" t="s">
        <v>32</v>
      </c>
      <c r="T6" s="315" t="s">
        <v>32</v>
      </c>
      <c r="U6" s="549"/>
      <c r="W6" s="310"/>
      <c r="X6" s="310"/>
      <c r="Y6" s="310"/>
      <c r="Z6" s="310"/>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row>
    <row r="7" spans="1:65" ht="15.75" customHeight="1">
      <c r="A7" s="85">
        <v>1955</v>
      </c>
      <c r="B7" s="319">
        <v>242.6</v>
      </c>
      <c r="C7" s="315" t="s">
        <v>32</v>
      </c>
      <c r="D7" s="315" t="s">
        <v>32</v>
      </c>
      <c r="E7" s="88">
        <v>2.1</v>
      </c>
      <c r="F7" s="315" t="s">
        <v>32</v>
      </c>
      <c r="G7" s="88">
        <v>244.7</v>
      </c>
      <c r="H7" s="315" t="s">
        <v>32</v>
      </c>
      <c r="I7" s="315" t="s">
        <v>32</v>
      </c>
      <c r="J7" s="316">
        <v>28.7</v>
      </c>
      <c r="K7" s="316">
        <v>216</v>
      </c>
      <c r="L7" s="28"/>
      <c r="M7" s="317">
        <v>1955</v>
      </c>
      <c r="N7" s="316">
        <v>216</v>
      </c>
      <c r="O7" s="316">
        <v>100.3</v>
      </c>
      <c r="P7" s="316">
        <v>102.4</v>
      </c>
      <c r="Q7" s="316">
        <v>13.3</v>
      </c>
      <c r="R7" s="315" t="s">
        <v>32</v>
      </c>
      <c r="S7" s="315" t="s">
        <v>32</v>
      </c>
      <c r="T7" s="315" t="s">
        <v>32</v>
      </c>
      <c r="U7" s="549"/>
      <c r="W7" s="310"/>
      <c r="X7" s="310"/>
      <c r="Y7" s="310"/>
      <c r="Z7" s="310"/>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row>
    <row r="8" spans="1:65" ht="15.75" customHeight="1">
      <c r="A8" s="85">
        <v>1960</v>
      </c>
      <c r="B8" s="319">
        <v>397.6</v>
      </c>
      <c r="C8" s="315" t="s">
        <v>32</v>
      </c>
      <c r="D8" s="315" t="s">
        <v>32</v>
      </c>
      <c r="E8" s="88">
        <v>25.4</v>
      </c>
      <c r="F8" s="315" t="s">
        <v>32</v>
      </c>
      <c r="G8" s="88">
        <v>423</v>
      </c>
      <c r="H8" s="315" t="s">
        <v>32</v>
      </c>
      <c r="I8" s="315" t="s">
        <v>32</v>
      </c>
      <c r="J8" s="316">
        <v>75.8</v>
      </c>
      <c r="K8" s="316">
        <v>347.2</v>
      </c>
      <c r="L8" s="28"/>
      <c r="M8" s="317">
        <v>1960</v>
      </c>
      <c r="N8" s="316">
        <v>347.2</v>
      </c>
      <c r="O8" s="316">
        <v>111.6</v>
      </c>
      <c r="P8" s="316">
        <v>121.8</v>
      </c>
      <c r="Q8" s="316">
        <v>113.8</v>
      </c>
      <c r="R8" s="315" t="s">
        <v>32</v>
      </c>
      <c r="S8" s="315" t="s">
        <v>32</v>
      </c>
      <c r="T8" s="315" t="s">
        <v>32</v>
      </c>
      <c r="U8" s="546"/>
      <c r="W8" s="310"/>
      <c r="X8" s="310"/>
      <c r="Y8" s="310"/>
      <c r="Z8" s="310"/>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row>
    <row r="9" spans="1:65" ht="15.75" customHeight="1">
      <c r="A9" s="85">
        <v>1965</v>
      </c>
      <c r="B9" s="319">
        <v>770.8</v>
      </c>
      <c r="C9" s="315" t="s">
        <v>32</v>
      </c>
      <c r="D9" s="315" t="s">
        <v>32</v>
      </c>
      <c r="E9" s="88">
        <v>145.69999999999999</v>
      </c>
      <c r="F9" s="315" t="s">
        <v>32</v>
      </c>
      <c r="G9" s="88">
        <v>916.5</v>
      </c>
      <c r="H9" s="315" t="s">
        <v>32</v>
      </c>
      <c r="I9" s="315" t="s">
        <v>32</v>
      </c>
      <c r="J9" s="316">
        <v>111.9</v>
      </c>
      <c r="K9" s="316">
        <v>804.6</v>
      </c>
      <c r="L9" s="28"/>
      <c r="M9" s="317">
        <v>1965</v>
      </c>
      <c r="N9" s="316">
        <v>804.6</v>
      </c>
      <c r="O9" s="316">
        <v>334.8</v>
      </c>
      <c r="P9" s="316">
        <v>209.9</v>
      </c>
      <c r="Q9" s="316">
        <v>38.1</v>
      </c>
      <c r="R9" s="315" t="s">
        <v>32</v>
      </c>
      <c r="S9" s="316">
        <v>145.9</v>
      </c>
      <c r="T9" s="315" t="s">
        <v>32</v>
      </c>
      <c r="U9" s="546"/>
      <c r="W9" s="310"/>
      <c r="X9" s="310"/>
      <c r="Y9" s="310"/>
      <c r="Z9" s="310"/>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row>
    <row r="10" spans="1:65" ht="15.75" customHeight="1">
      <c r="A10" s="85">
        <v>1966</v>
      </c>
      <c r="B10" s="319">
        <v>926.13809523809516</v>
      </c>
      <c r="C10" s="88">
        <v>683.03452380952376</v>
      </c>
      <c r="D10" s="88">
        <v>243.10357142857143</v>
      </c>
      <c r="E10" s="88">
        <v>167.54642857142858</v>
      </c>
      <c r="F10" s="315" t="s">
        <v>32</v>
      </c>
      <c r="G10" s="88">
        <v>1093.6845238095239</v>
      </c>
      <c r="H10" s="315" t="s">
        <v>32</v>
      </c>
      <c r="I10" s="315" t="s">
        <v>32</v>
      </c>
      <c r="J10" s="316">
        <v>106.57857142857142</v>
      </c>
      <c r="K10" s="316">
        <v>987.10595238095243</v>
      </c>
      <c r="L10" s="28"/>
      <c r="M10" s="317">
        <v>1966</v>
      </c>
      <c r="N10" s="316">
        <v>987.10595238095243</v>
      </c>
      <c r="O10" s="316">
        <v>395.75357142857143</v>
      </c>
      <c r="P10" s="316">
        <v>237.1654761904762</v>
      </c>
      <c r="Q10" s="316">
        <v>45.508333333333333</v>
      </c>
      <c r="R10" s="316">
        <v>85.897619047619045</v>
      </c>
      <c r="S10" s="316">
        <v>222.78095238095239</v>
      </c>
      <c r="T10" s="315" t="s">
        <v>32</v>
      </c>
      <c r="U10" s="546"/>
      <c r="W10" s="310"/>
      <c r="X10" s="310"/>
      <c r="Y10" s="310"/>
      <c r="Z10" s="310"/>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row>
    <row r="11" spans="1:65" ht="15.75" customHeight="1">
      <c r="A11" s="85">
        <v>1967</v>
      </c>
      <c r="B11" s="319">
        <v>1055.3428571428572</v>
      </c>
      <c r="C11" s="88">
        <v>783.77738095238101</v>
      </c>
      <c r="D11" s="88">
        <v>271.5654761904762</v>
      </c>
      <c r="E11" s="88">
        <v>159.04880952380952</v>
      </c>
      <c r="F11" s="315" t="s">
        <v>32</v>
      </c>
      <c r="G11" s="88">
        <v>1214.3916666666667</v>
      </c>
      <c r="H11" s="315" t="s">
        <v>32</v>
      </c>
      <c r="I11" s="315" t="s">
        <v>32</v>
      </c>
      <c r="J11" s="316">
        <v>103.71190476190476</v>
      </c>
      <c r="K11" s="316">
        <v>1110.6797619047618</v>
      </c>
      <c r="L11" s="28"/>
      <c r="M11" s="317">
        <v>1967</v>
      </c>
      <c r="N11" s="316">
        <v>1110.6797619047618</v>
      </c>
      <c r="O11" s="316">
        <v>469.97976190476192</v>
      </c>
      <c r="P11" s="316">
        <v>262.86309523809524</v>
      </c>
      <c r="Q11" s="316">
        <v>44.842857142857142</v>
      </c>
      <c r="R11" s="316">
        <v>89.276190476190479</v>
      </c>
      <c r="S11" s="316">
        <v>235.93690476190477</v>
      </c>
      <c r="T11" s="316">
        <v>7.7809523809522876</v>
      </c>
      <c r="U11" s="546"/>
      <c r="W11" s="310"/>
      <c r="X11" s="310"/>
      <c r="Y11" s="310"/>
      <c r="Z11" s="310"/>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row>
    <row r="12" spans="1:65" ht="15.75" customHeight="1">
      <c r="A12" s="85">
        <v>1068</v>
      </c>
      <c r="B12" s="319">
        <v>1388.3880952380953</v>
      </c>
      <c r="C12" s="88">
        <v>1100.2369047619047</v>
      </c>
      <c r="D12" s="88">
        <v>288.15119047619049</v>
      </c>
      <c r="E12" s="88">
        <v>211.87738095238095</v>
      </c>
      <c r="F12" s="315" t="s">
        <v>32</v>
      </c>
      <c r="G12" s="88">
        <v>1600.2654761904762</v>
      </c>
      <c r="H12" s="315" t="s">
        <v>32</v>
      </c>
      <c r="I12" s="315" t="s">
        <v>32</v>
      </c>
      <c r="J12" s="316">
        <v>149.57857142857142</v>
      </c>
      <c r="K12" s="316">
        <v>1450.6869047619048</v>
      </c>
      <c r="L12" s="28"/>
      <c r="M12" s="317">
        <v>1068</v>
      </c>
      <c r="N12" s="316">
        <v>1450.6869047619048</v>
      </c>
      <c r="O12" s="316">
        <v>659.94761904761901</v>
      </c>
      <c r="P12" s="316">
        <v>292.09285714285716</v>
      </c>
      <c r="Q12" s="316">
        <v>45.866666666666667</v>
      </c>
      <c r="R12" s="316">
        <v>93.473809523809521</v>
      </c>
      <c r="S12" s="316">
        <v>350.96190476190475</v>
      </c>
      <c r="T12" s="316">
        <v>8.3440476190477124</v>
      </c>
      <c r="U12" s="546"/>
      <c r="W12" s="310"/>
      <c r="X12" s="310"/>
      <c r="Y12" s="310"/>
      <c r="Z12" s="310"/>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row>
    <row r="13" spans="1:65" ht="15.75" customHeight="1">
      <c r="A13" s="85">
        <v>1969</v>
      </c>
      <c r="B13" s="319">
        <v>1672.7511904761905</v>
      </c>
      <c r="C13" s="88">
        <v>1349.125</v>
      </c>
      <c r="D13" s="88">
        <v>323.62619047619052</v>
      </c>
      <c r="E13" s="88">
        <v>239.26428571428571</v>
      </c>
      <c r="F13" s="315" t="s">
        <v>32</v>
      </c>
      <c r="G13" s="88">
        <v>1912.0154761904762</v>
      </c>
      <c r="H13" s="315" t="s">
        <v>32</v>
      </c>
      <c r="I13" s="315" t="s">
        <v>32</v>
      </c>
      <c r="J13" s="316">
        <v>181.87976190476189</v>
      </c>
      <c r="K13" s="316">
        <v>1730.1357142857144</v>
      </c>
      <c r="L13" s="28"/>
      <c r="M13" s="317">
        <v>1969</v>
      </c>
      <c r="N13" s="316">
        <v>1730.1357142857144</v>
      </c>
      <c r="O13" s="316">
        <v>789.4083333333333</v>
      </c>
      <c r="P13" s="316">
        <v>325.6738095238095</v>
      </c>
      <c r="Q13" s="316">
        <v>53.596428571428568</v>
      </c>
      <c r="R13" s="316">
        <v>102.48333333333333</v>
      </c>
      <c r="S13" s="316">
        <v>449.70833333333331</v>
      </c>
      <c r="T13" s="316">
        <v>9.2654761904761909</v>
      </c>
      <c r="U13" s="546"/>
      <c r="W13" s="310"/>
      <c r="X13" s="310"/>
      <c r="Y13" s="310"/>
      <c r="Z13" s="310"/>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row>
    <row r="14" spans="1:65" ht="15.75" customHeight="1">
      <c r="A14" s="85">
        <v>1970</v>
      </c>
      <c r="B14" s="319">
        <v>1924</v>
      </c>
      <c r="C14" s="88">
        <v>1586</v>
      </c>
      <c r="D14" s="88">
        <v>338</v>
      </c>
      <c r="E14" s="88">
        <v>241</v>
      </c>
      <c r="F14" s="315" t="s">
        <v>32</v>
      </c>
      <c r="G14" s="88">
        <v>2165</v>
      </c>
      <c r="H14" s="315" t="s">
        <v>32</v>
      </c>
      <c r="I14" s="315" t="s">
        <v>32</v>
      </c>
      <c r="J14" s="316">
        <v>163.45119047619048</v>
      </c>
      <c r="K14" s="316">
        <v>1928</v>
      </c>
      <c r="L14" s="316"/>
      <c r="M14" s="317">
        <v>1970</v>
      </c>
      <c r="N14" s="316">
        <v>1928</v>
      </c>
      <c r="O14" s="316">
        <v>906</v>
      </c>
      <c r="P14" s="316">
        <v>371</v>
      </c>
      <c r="Q14" s="315" t="s">
        <v>32</v>
      </c>
      <c r="R14" s="316">
        <v>109</v>
      </c>
      <c r="S14" s="316">
        <v>542</v>
      </c>
      <c r="T14" s="316">
        <v>74</v>
      </c>
      <c r="U14" s="546"/>
      <c r="W14" s="310"/>
      <c r="X14" s="310"/>
      <c r="Y14" s="310"/>
      <c r="Z14" s="310"/>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row>
    <row r="15" spans="1:65" ht="15.75" customHeight="1">
      <c r="A15" s="85">
        <v>1971</v>
      </c>
      <c r="B15" s="319">
        <v>2011.8880952380953</v>
      </c>
      <c r="C15" s="88">
        <v>1686.4190476190477</v>
      </c>
      <c r="D15" s="88">
        <v>325.46904761904761</v>
      </c>
      <c r="E15" s="88">
        <v>331.1</v>
      </c>
      <c r="F15" s="315" t="s">
        <v>32</v>
      </c>
      <c r="G15" s="88">
        <v>2342.9880952380954</v>
      </c>
      <c r="H15" s="315" t="s">
        <v>32</v>
      </c>
      <c r="I15" s="315" t="s">
        <v>32</v>
      </c>
      <c r="J15" s="316">
        <v>164.0654761904762</v>
      </c>
      <c r="K15" s="316">
        <v>2178.9226190476193</v>
      </c>
      <c r="L15" s="316"/>
      <c r="M15" s="317">
        <v>1971</v>
      </c>
      <c r="N15" s="316">
        <v>2178.9226190476193</v>
      </c>
      <c r="O15" s="316">
        <v>957.62023809523805</v>
      </c>
      <c r="P15" s="316">
        <v>392.52857142857141</v>
      </c>
      <c r="Q15" s="316">
        <v>66.342857142857142</v>
      </c>
      <c r="R15" s="316">
        <v>112.92619047619047</v>
      </c>
      <c r="S15" s="316">
        <v>639.21547619047624</v>
      </c>
      <c r="T15" s="316">
        <v>10.289285714285715</v>
      </c>
      <c r="U15" s="546"/>
      <c r="W15" s="310"/>
      <c r="X15" s="310"/>
      <c r="Y15" s="310"/>
      <c r="Z15" s="310"/>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row>
    <row r="16" spans="1:65" ht="15.75" customHeight="1">
      <c r="A16" s="85">
        <v>1972</v>
      </c>
      <c r="B16" s="319">
        <v>2198.1999999999998</v>
      </c>
      <c r="C16" s="88">
        <v>1950.4</v>
      </c>
      <c r="D16" s="88">
        <v>247.8</v>
      </c>
      <c r="E16" s="88">
        <v>587.29999999999995</v>
      </c>
      <c r="F16" s="315" t="s">
        <v>32</v>
      </c>
      <c r="G16" s="88">
        <v>2785.5</v>
      </c>
      <c r="H16" s="315" t="s">
        <v>32</v>
      </c>
      <c r="I16" s="315" t="s">
        <v>32</v>
      </c>
      <c r="J16" s="316">
        <v>198.1</v>
      </c>
      <c r="K16" s="316">
        <v>2587.4</v>
      </c>
      <c r="L16" s="316"/>
      <c r="M16" s="317">
        <v>1972</v>
      </c>
      <c r="N16" s="316">
        <v>2587.4</v>
      </c>
      <c r="O16" s="316">
        <v>1122.5999999999999</v>
      </c>
      <c r="P16" s="316">
        <v>443.8</v>
      </c>
      <c r="Q16" s="316">
        <v>81.5</v>
      </c>
      <c r="R16" s="316">
        <v>135.69999999999999</v>
      </c>
      <c r="S16" s="316">
        <v>781.5</v>
      </c>
      <c r="T16" s="316">
        <v>22.2</v>
      </c>
      <c r="U16" s="546"/>
      <c r="W16" s="310"/>
      <c r="X16" s="310"/>
      <c r="Y16" s="310"/>
      <c r="Z16" s="310"/>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row>
    <row r="17" spans="1:65" ht="15.75" customHeight="1">
      <c r="A17" s="85">
        <v>1973</v>
      </c>
      <c r="B17" s="319">
        <v>2313.5970000000002</v>
      </c>
      <c r="C17" s="88">
        <v>2087.4070000000002</v>
      </c>
      <c r="D17" s="88">
        <v>226.19</v>
      </c>
      <c r="E17" s="88">
        <v>1191.1880000000001</v>
      </c>
      <c r="F17" s="88">
        <v>11.209</v>
      </c>
      <c r="G17" s="88">
        <v>3515.9940000000001</v>
      </c>
      <c r="H17" s="88">
        <v>7.5369999999999999</v>
      </c>
      <c r="I17" s="316">
        <v>247.32300000000001</v>
      </c>
      <c r="J17" s="316">
        <v>140.18200000000002</v>
      </c>
      <c r="K17" s="316">
        <v>3120.9520000000002</v>
      </c>
      <c r="L17" s="316"/>
      <c r="M17" s="317">
        <v>1973</v>
      </c>
      <c r="N17" s="316">
        <v>3120.9520000000002</v>
      </c>
      <c r="O17" s="316">
        <v>1329.4490000000001</v>
      </c>
      <c r="P17" s="316">
        <v>526.27700000000004</v>
      </c>
      <c r="Q17" s="316">
        <v>111.175</v>
      </c>
      <c r="R17" s="316">
        <v>150.655</v>
      </c>
      <c r="S17" s="316">
        <v>996.07</v>
      </c>
      <c r="T17" s="316">
        <v>7.3759999999999994</v>
      </c>
      <c r="U17" s="546"/>
      <c r="W17" s="310"/>
      <c r="X17" s="310"/>
      <c r="Y17" s="310"/>
      <c r="Z17" s="310"/>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row>
    <row r="18" spans="1:65" ht="15.75" customHeight="1">
      <c r="A18" s="85">
        <v>1974</v>
      </c>
      <c r="B18" s="319">
        <v>1329.6010000000001</v>
      </c>
      <c r="C18" s="88">
        <v>1171.796</v>
      </c>
      <c r="D18" s="88">
        <v>157.80500000000001</v>
      </c>
      <c r="E18" s="88">
        <v>2596.7190000000001</v>
      </c>
      <c r="F18" s="88">
        <v>167.31800000000001</v>
      </c>
      <c r="G18" s="88">
        <v>4093.6380000000004</v>
      </c>
      <c r="H18" s="88">
        <v>9.5180000000000007</v>
      </c>
      <c r="I18" s="316">
        <v>223.76499999999999</v>
      </c>
      <c r="J18" s="316">
        <v>213.18200000000002</v>
      </c>
      <c r="K18" s="316">
        <v>3647.1730000000007</v>
      </c>
      <c r="L18" s="316"/>
      <c r="M18" s="317">
        <v>1974</v>
      </c>
      <c r="N18" s="316">
        <v>3647.1730000000007</v>
      </c>
      <c r="O18" s="316">
        <v>1493.873</v>
      </c>
      <c r="P18" s="316">
        <v>555.101</v>
      </c>
      <c r="Q18" s="316">
        <v>125.374</v>
      </c>
      <c r="R18" s="316">
        <v>162.73599999999999</v>
      </c>
      <c r="S18" s="316">
        <v>1285.259</v>
      </c>
      <c r="T18" s="316">
        <v>24.83</v>
      </c>
      <c r="U18" s="546"/>
      <c r="W18" s="310"/>
      <c r="X18" s="310"/>
      <c r="Y18" s="310"/>
      <c r="Z18" s="310"/>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row>
    <row r="19" spans="1:65" ht="15.75" customHeight="1">
      <c r="A19" s="85">
        <v>1975</v>
      </c>
      <c r="B19" s="319">
        <v>1036</v>
      </c>
      <c r="C19" s="88">
        <v>946</v>
      </c>
      <c r="D19" s="88">
        <v>90</v>
      </c>
      <c r="E19" s="88">
        <v>3281</v>
      </c>
      <c r="F19" s="88">
        <v>250</v>
      </c>
      <c r="G19" s="88">
        <v>4567.3360000000002</v>
      </c>
      <c r="H19" s="88">
        <v>10</v>
      </c>
      <c r="I19" s="316">
        <v>274</v>
      </c>
      <c r="J19" s="316">
        <v>94</v>
      </c>
      <c r="K19" s="316">
        <v>4189</v>
      </c>
      <c r="L19" s="316"/>
      <c r="M19" s="317">
        <v>1975</v>
      </c>
      <c r="N19" s="316">
        <v>4189</v>
      </c>
      <c r="O19" s="316">
        <v>1497</v>
      </c>
      <c r="P19" s="316">
        <v>618</v>
      </c>
      <c r="Q19" s="316">
        <v>170</v>
      </c>
      <c r="R19" s="316">
        <v>202</v>
      </c>
      <c r="S19" s="316">
        <v>1687</v>
      </c>
      <c r="T19" s="316">
        <v>15</v>
      </c>
      <c r="U19" s="546"/>
      <c r="W19" s="310"/>
      <c r="X19" s="310"/>
      <c r="Y19" s="310"/>
      <c r="Z19" s="310"/>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row>
    <row r="20" spans="1:65" ht="15.75" customHeight="1">
      <c r="A20" s="85">
        <v>1976</v>
      </c>
      <c r="B20" s="319">
        <v>1236.114</v>
      </c>
      <c r="C20" s="88">
        <v>1187.6130000000001</v>
      </c>
      <c r="D20" s="88">
        <v>48.501000000000005</v>
      </c>
      <c r="E20" s="88">
        <v>3818.1529999999998</v>
      </c>
      <c r="F20" s="88">
        <v>325.94600000000003</v>
      </c>
      <c r="G20" s="88">
        <v>5380.2129999999997</v>
      </c>
      <c r="H20" s="88">
        <v>11.872</v>
      </c>
      <c r="I20" s="316">
        <v>438.95800000000003</v>
      </c>
      <c r="J20" s="316">
        <v>216.36500000000001</v>
      </c>
      <c r="K20" s="316">
        <v>4713.018</v>
      </c>
      <c r="L20" s="316"/>
      <c r="M20" s="317">
        <v>1976</v>
      </c>
      <c r="N20" s="316">
        <v>4713.018</v>
      </c>
      <c r="O20" s="316">
        <v>1757.105</v>
      </c>
      <c r="P20" s="316">
        <v>667.779</v>
      </c>
      <c r="Q20" s="316">
        <v>201.297</v>
      </c>
      <c r="R20" s="316">
        <v>235.23</v>
      </c>
      <c r="S20" s="316">
        <v>1778.3240000000001</v>
      </c>
      <c r="T20" s="316">
        <v>73.283000000000001</v>
      </c>
      <c r="U20" s="546"/>
      <c r="W20" s="310"/>
      <c r="X20" s="310"/>
      <c r="Y20" s="310"/>
      <c r="Z20" s="310"/>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row>
    <row r="21" spans="1:65" ht="15.75" customHeight="1">
      <c r="A21" s="85">
        <v>1977</v>
      </c>
      <c r="B21" s="319">
        <v>1187.3969999999999</v>
      </c>
      <c r="C21" s="88">
        <v>1161.5409999999999</v>
      </c>
      <c r="D21" s="88">
        <v>25.855999999999998</v>
      </c>
      <c r="E21" s="88">
        <v>4356.4359999999997</v>
      </c>
      <c r="F21" s="88">
        <v>257.15800000000002</v>
      </c>
      <c r="G21" s="88">
        <v>5800.991</v>
      </c>
      <c r="H21" s="88">
        <v>13.743</v>
      </c>
      <c r="I21" s="316">
        <v>324.66800000000001</v>
      </c>
      <c r="J21" s="316">
        <v>442.197</v>
      </c>
      <c r="K21" s="316">
        <v>5020.3829999999998</v>
      </c>
      <c r="L21" s="316"/>
      <c r="M21" s="317">
        <v>1977</v>
      </c>
      <c r="N21" s="316">
        <v>5020.3829999999998</v>
      </c>
      <c r="O21" s="316">
        <v>1880.085</v>
      </c>
      <c r="P21" s="316">
        <v>678.33199999999999</v>
      </c>
      <c r="Q21" s="316">
        <v>195.214</v>
      </c>
      <c r="R21" s="316">
        <v>216.08600000000001</v>
      </c>
      <c r="S21" s="316">
        <v>2036.914</v>
      </c>
      <c r="T21" s="316">
        <v>13.752000000000001</v>
      </c>
      <c r="U21" s="546"/>
      <c r="W21" s="310"/>
      <c r="X21" s="310"/>
      <c r="Y21" s="310"/>
      <c r="Z21" s="310"/>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row>
    <row r="22" spans="1:65" ht="15.75" customHeight="1">
      <c r="A22" s="85">
        <v>1978</v>
      </c>
      <c r="B22" s="319">
        <v>1036.0350000000001</v>
      </c>
      <c r="C22" s="88">
        <v>1013.728</v>
      </c>
      <c r="D22" s="88">
        <v>22.306999999999999</v>
      </c>
      <c r="E22" s="88">
        <v>4885.049</v>
      </c>
      <c r="F22" s="88">
        <v>326.31799999999998</v>
      </c>
      <c r="G22" s="88">
        <v>6247.402</v>
      </c>
      <c r="H22" s="88">
        <v>15.823</v>
      </c>
      <c r="I22" s="316">
        <v>348.03899999999999</v>
      </c>
      <c r="J22" s="316">
        <v>203.83</v>
      </c>
      <c r="K22" s="316">
        <v>5679.71</v>
      </c>
      <c r="L22" s="316"/>
      <c r="M22" s="317">
        <v>1978</v>
      </c>
      <c r="N22" s="316">
        <v>5679.71</v>
      </c>
      <c r="O22" s="316">
        <v>2110.5219999999999</v>
      </c>
      <c r="P22" s="316">
        <v>917.01400000000001</v>
      </c>
      <c r="Q22" s="316">
        <v>232.13399999999999</v>
      </c>
      <c r="R22" s="316">
        <v>253.80699999999999</v>
      </c>
      <c r="S22" s="316">
        <v>2132.2740000000003</v>
      </c>
      <c r="T22" s="316">
        <v>33.959000000000003</v>
      </c>
      <c r="U22" s="546"/>
      <c r="W22" s="310"/>
      <c r="X22" s="310"/>
      <c r="Y22" s="310"/>
      <c r="Z22" s="310"/>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row>
    <row r="23" spans="1:65" ht="15.75" customHeight="1">
      <c r="A23" s="85">
        <v>1979</v>
      </c>
      <c r="B23" s="319">
        <v>852.774</v>
      </c>
      <c r="C23" s="88">
        <v>834.79</v>
      </c>
      <c r="D23" s="88">
        <v>17.983999999999998</v>
      </c>
      <c r="E23" s="88">
        <v>5489.6909999999998</v>
      </c>
      <c r="F23" s="88">
        <v>371.11500000000001</v>
      </c>
      <c r="G23" s="88">
        <v>6713.58</v>
      </c>
      <c r="H23" s="88">
        <v>15.323</v>
      </c>
      <c r="I23" s="316">
        <v>422.83800000000002</v>
      </c>
      <c r="J23" s="316">
        <v>158.54300000000001</v>
      </c>
      <c r="K23" s="316">
        <v>6116.8760000000002</v>
      </c>
      <c r="L23" s="316"/>
      <c r="M23" s="317">
        <v>1979</v>
      </c>
      <c r="N23" s="316">
        <v>6116.8760000000002</v>
      </c>
      <c r="O23" s="316">
        <v>2207.4009999999998</v>
      </c>
      <c r="P23" s="316">
        <v>996.99599999999998</v>
      </c>
      <c r="Q23" s="316">
        <v>254.99799999999999</v>
      </c>
      <c r="R23" s="316">
        <v>295.36599999999999</v>
      </c>
      <c r="S23" s="316">
        <v>2324.0759999999996</v>
      </c>
      <c r="T23" s="316">
        <v>38.039000000000001</v>
      </c>
      <c r="U23" s="546"/>
      <c r="W23" s="310"/>
      <c r="X23" s="310"/>
      <c r="Y23" s="310"/>
      <c r="Z23" s="310"/>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row>
    <row r="24" spans="1:65" ht="15.75" customHeight="1">
      <c r="A24" s="99" t="s">
        <v>168</v>
      </c>
      <c r="B24" s="319"/>
      <c r="C24" s="88"/>
      <c r="D24" s="88"/>
      <c r="E24" s="88"/>
      <c r="F24" s="335"/>
      <c r="G24" s="88"/>
      <c r="H24" s="315"/>
      <c r="I24" s="315"/>
      <c r="J24" s="316"/>
      <c r="K24" s="316"/>
      <c r="L24" s="28"/>
      <c r="M24" s="99" t="s">
        <v>168</v>
      </c>
      <c r="N24" s="316"/>
      <c r="O24" s="316"/>
      <c r="P24" s="316"/>
      <c r="Q24" s="316"/>
      <c r="R24" s="316"/>
      <c r="S24" s="316"/>
      <c r="T24" s="316"/>
      <c r="U24" s="546"/>
      <c r="W24" s="546"/>
      <c r="X24" s="546"/>
      <c r="Y24" s="546"/>
      <c r="Z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row>
    <row r="25" spans="1:65" ht="15.75" customHeight="1">
      <c r="A25" s="106" t="s">
        <v>376</v>
      </c>
      <c r="B25" s="88"/>
      <c r="C25" s="88"/>
      <c r="D25" s="88"/>
      <c r="E25" s="88"/>
      <c r="F25" s="335"/>
      <c r="G25" s="88"/>
      <c r="H25" s="315"/>
      <c r="I25" s="315"/>
      <c r="J25" s="316"/>
      <c r="K25" s="316"/>
      <c r="L25" s="28"/>
      <c r="M25" s="106" t="s">
        <v>567</v>
      </c>
      <c r="N25" s="316"/>
      <c r="O25" s="316"/>
      <c r="P25" s="316"/>
      <c r="Q25" s="316"/>
      <c r="R25" s="316"/>
      <c r="S25" s="316"/>
      <c r="T25" s="316"/>
      <c r="U25" s="546"/>
      <c r="W25" s="546"/>
      <c r="X25" s="546"/>
      <c r="Y25" s="546"/>
      <c r="Z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row>
    <row r="26" spans="1:65" ht="15.75" customHeight="1">
      <c r="A26" s="106" t="s">
        <v>377</v>
      </c>
      <c r="B26" s="88"/>
      <c r="C26" s="88"/>
      <c r="D26" s="88"/>
      <c r="E26" s="88"/>
      <c r="F26" s="335"/>
      <c r="G26" s="88"/>
      <c r="H26" s="315"/>
      <c r="J26" s="316"/>
      <c r="K26" s="316"/>
      <c r="L26" s="28"/>
      <c r="M26" s="106" t="s">
        <v>565</v>
      </c>
      <c r="N26" s="316"/>
      <c r="O26" s="316"/>
      <c r="P26" s="316"/>
      <c r="Q26" s="316"/>
      <c r="R26" s="316"/>
      <c r="S26" s="316"/>
      <c r="T26" s="316"/>
      <c r="U26" s="546"/>
      <c r="W26" s="546"/>
      <c r="X26" s="546"/>
      <c r="Y26" s="546"/>
      <c r="Z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row>
    <row r="27" spans="1:65" ht="15.75" customHeight="1">
      <c r="A27" s="106" t="s">
        <v>381</v>
      </c>
      <c r="B27" s="88"/>
      <c r="C27" s="88"/>
      <c r="D27" s="88"/>
      <c r="E27" s="88"/>
      <c r="F27" s="335"/>
      <c r="G27" s="88"/>
      <c r="H27" s="315"/>
      <c r="J27" s="316"/>
      <c r="K27" s="316"/>
      <c r="L27" s="28"/>
      <c r="M27" s="106" t="s">
        <v>860</v>
      </c>
      <c r="N27" s="316"/>
      <c r="O27" s="316"/>
      <c r="P27" s="316"/>
      <c r="Q27" s="316"/>
      <c r="R27" s="316"/>
      <c r="S27" s="316"/>
      <c r="T27" s="316"/>
      <c r="U27" s="546"/>
      <c r="W27" s="546"/>
      <c r="X27" s="546"/>
      <c r="Y27" s="546"/>
      <c r="Z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row>
    <row r="28" spans="1:65" ht="15.75" customHeight="1">
      <c r="A28" s="106" t="s">
        <v>383</v>
      </c>
      <c r="B28" s="88"/>
      <c r="C28" s="88"/>
      <c r="D28" s="88"/>
      <c r="E28" s="88"/>
      <c r="F28" s="335"/>
      <c r="G28" s="88"/>
      <c r="H28" s="315"/>
      <c r="I28" s="315"/>
      <c r="J28" s="316"/>
      <c r="K28" s="316"/>
      <c r="L28" s="28"/>
      <c r="M28" s="106"/>
      <c r="N28" s="316"/>
      <c r="O28" s="316"/>
      <c r="P28" s="316"/>
      <c r="Q28" s="316"/>
      <c r="R28" s="316"/>
      <c r="S28" s="316"/>
      <c r="T28" s="316"/>
      <c r="U28" s="546"/>
      <c r="W28" s="546"/>
      <c r="X28" s="546"/>
      <c r="Y28" s="546"/>
      <c r="Z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row>
    <row r="29" spans="1:65" ht="15.75" customHeight="1">
      <c r="A29" s="106" t="s">
        <v>856</v>
      </c>
      <c r="B29" s="88"/>
      <c r="C29" s="88"/>
      <c r="D29" s="88"/>
      <c r="E29" s="88"/>
      <c r="F29" s="335"/>
      <c r="G29" s="88"/>
      <c r="H29" s="315"/>
      <c r="I29" s="315"/>
      <c r="J29" s="316"/>
      <c r="K29" s="316"/>
      <c r="L29" s="28"/>
      <c r="N29" s="316"/>
      <c r="O29" s="316"/>
      <c r="P29" s="316"/>
      <c r="Q29" s="316"/>
      <c r="R29" s="316"/>
      <c r="S29" s="316"/>
      <c r="T29" s="316"/>
      <c r="U29" s="546"/>
      <c r="W29" s="546"/>
      <c r="X29" s="546"/>
      <c r="Y29" s="546"/>
      <c r="Z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row>
    <row r="30" spans="1:65" ht="15.75" customHeight="1">
      <c r="A30" s="504" t="s">
        <v>896</v>
      </c>
      <c r="B30" s="546"/>
      <c r="C30" s="546"/>
      <c r="D30" s="546"/>
      <c r="E30" s="546"/>
      <c r="F30" s="546"/>
      <c r="G30" s="546"/>
      <c r="H30" s="546"/>
      <c r="I30" s="546"/>
      <c r="J30" s="546"/>
      <c r="K30" s="546"/>
      <c r="L30" s="28"/>
      <c r="M30" s="504" t="s">
        <v>896</v>
      </c>
      <c r="N30" s="546"/>
      <c r="O30" s="546"/>
      <c r="P30" s="546"/>
      <c r="Q30" s="546"/>
      <c r="R30" s="546"/>
      <c r="S30" s="546"/>
      <c r="T30" s="546"/>
      <c r="U30" s="546"/>
      <c r="W30" s="546"/>
      <c r="X30" s="546"/>
      <c r="Y30" s="546"/>
      <c r="Z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row>
    <row r="31" spans="1:65" ht="9.6" customHeight="1">
      <c r="A31" s="547"/>
      <c r="B31" s="548"/>
      <c r="C31" s="548"/>
      <c r="D31" s="548"/>
      <c r="E31" s="548"/>
      <c r="F31" s="548"/>
      <c r="G31" s="548"/>
      <c r="H31" s="548"/>
      <c r="I31" s="548"/>
      <c r="J31" s="548"/>
      <c r="K31" s="549"/>
      <c r="L31" s="28"/>
      <c r="M31" s="547"/>
      <c r="N31" s="549"/>
      <c r="O31" s="549"/>
      <c r="P31" s="548"/>
      <c r="Q31" s="546"/>
      <c r="R31" s="546"/>
      <c r="S31" s="546"/>
      <c r="T31" s="546"/>
      <c r="U31" s="546"/>
      <c r="W31" s="546"/>
      <c r="X31" s="546"/>
      <c r="Y31" s="546"/>
      <c r="Z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row>
    <row r="32" spans="1:65" ht="15">
      <c r="A32" s="272"/>
      <c r="B32" s="483"/>
      <c r="C32" s="338" t="s">
        <v>11</v>
      </c>
      <c r="D32" s="550"/>
      <c r="E32" s="551"/>
      <c r="F32" s="552"/>
      <c r="G32" s="552"/>
      <c r="H32" s="551"/>
      <c r="I32" s="553"/>
      <c r="J32" s="553"/>
      <c r="K32" s="554"/>
      <c r="L32" s="28"/>
      <c r="M32" s="410"/>
      <c r="N32" s="555"/>
      <c r="O32" s="284" t="s">
        <v>11</v>
      </c>
      <c r="P32" s="374"/>
      <c r="Q32" s="341"/>
      <c r="R32" s="341"/>
      <c r="S32" s="341"/>
      <c r="T32" s="341"/>
      <c r="U32" s="546"/>
      <c r="W32" s="546"/>
      <c r="X32" s="546"/>
      <c r="Y32" s="546"/>
      <c r="Z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row>
    <row r="33" spans="1:65" ht="31.15" customHeight="1">
      <c r="A33" s="272"/>
      <c r="B33" s="274"/>
      <c r="C33" s="495" t="s">
        <v>373</v>
      </c>
      <c r="D33" s="497" t="s">
        <v>374</v>
      </c>
      <c r="E33" s="496"/>
      <c r="F33" s="497"/>
      <c r="G33" s="497"/>
      <c r="H33" s="495"/>
      <c r="I33" s="495"/>
      <c r="J33" s="495"/>
      <c r="K33" s="495"/>
      <c r="L33" s="28"/>
      <c r="M33" s="272"/>
      <c r="N33" s="497"/>
      <c r="O33" s="339" t="s">
        <v>384</v>
      </c>
      <c r="P33" s="347" t="s">
        <v>50</v>
      </c>
      <c r="Q33" s="347" t="s">
        <v>389</v>
      </c>
      <c r="R33" s="347" t="s">
        <v>385</v>
      </c>
      <c r="S33" s="328" t="s">
        <v>378</v>
      </c>
      <c r="T33" s="328" t="s">
        <v>493</v>
      </c>
      <c r="U33" s="546"/>
      <c r="W33" s="546"/>
      <c r="X33" s="546"/>
      <c r="Y33" s="546"/>
      <c r="Z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row>
    <row r="34" spans="1:65" ht="15" customHeight="1">
      <c r="A34" s="271"/>
      <c r="B34" s="328" t="s">
        <v>379</v>
      </c>
      <c r="C34" s="284"/>
      <c r="D34" s="476"/>
      <c r="E34" s="476"/>
      <c r="F34" s="476"/>
      <c r="G34" s="476"/>
      <c r="H34" s="476"/>
      <c r="I34" s="476"/>
      <c r="J34" s="476"/>
      <c r="K34" s="476"/>
      <c r="L34" s="28"/>
      <c r="M34" s="271"/>
      <c r="N34" s="328" t="s">
        <v>379</v>
      </c>
      <c r="O34" s="284"/>
      <c r="P34" s="341"/>
      <c r="Q34" s="341"/>
      <c r="R34" s="341"/>
      <c r="S34" s="341"/>
      <c r="T34" s="341"/>
      <c r="U34" s="546"/>
      <c r="W34" s="546"/>
      <c r="X34" s="546"/>
      <c r="Y34" s="546"/>
      <c r="Z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row>
    <row r="35" spans="1:65" ht="15.75" customHeight="1">
      <c r="A35" s="85">
        <v>1980</v>
      </c>
      <c r="B35" s="319">
        <v>675</v>
      </c>
      <c r="C35" s="88">
        <v>664</v>
      </c>
      <c r="D35" s="88">
        <v>11</v>
      </c>
      <c r="E35" s="88">
        <v>5540</v>
      </c>
      <c r="F35" s="88">
        <v>492</v>
      </c>
      <c r="G35" s="88">
        <v>6707</v>
      </c>
      <c r="H35" s="88">
        <v>19</v>
      </c>
      <c r="I35" s="316">
        <v>507</v>
      </c>
      <c r="J35" s="316">
        <v>110</v>
      </c>
      <c r="K35" s="316">
        <v>6071</v>
      </c>
      <c r="L35" s="316"/>
      <c r="M35" s="317">
        <v>1980</v>
      </c>
      <c r="N35" s="316">
        <v>6071</v>
      </c>
      <c r="O35" s="316">
        <v>2316</v>
      </c>
      <c r="P35" s="316">
        <v>1093</v>
      </c>
      <c r="Q35" s="316">
        <v>295</v>
      </c>
      <c r="R35" s="316">
        <v>342</v>
      </c>
      <c r="S35" s="316">
        <v>1979</v>
      </c>
      <c r="T35" s="316">
        <v>46</v>
      </c>
      <c r="U35" s="546"/>
      <c r="W35" s="310"/>
      <c r="X35" s="310"/>
      <c r="Y35" s="310"/>
      <c r="Z35" s="310"/>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row>
    <row r="36" spans="1:65" ht="15.75" customHeight="1">
      <c r="A36" s="85">
        <v>1981</v>
      </c>
      <c r="B36" s="319">
        <v>568.4</v>
      </c>
      <c r="C36" s="88">
        <v>562.5</v>
      </c>
      <c r="D36" s="88">
        <v>5.9</v>
      </c>
      <c r="E36" s="88">
        <v>5475.2</v>
      </c>
      <c r="F36" s="88">
        <v>275.39999999999998</v>
      </c>
      <c r="G36" s="88">
        <v>6319</v>
      </c>
      <c r="H36" s="88">
        <v>19.8</v>
      </c>
      <c r="I36" s="316">
        <v>375.3</v>
      </c>
      <c r="J36" s="316">
        <v>155.30000000000001</v>
      </c>
      <c r="K36" s="316">
        <v>5768.6</v>
      </c>
      <c r="L36" s="316"/>
      <c r="M36" s="317">
        <v>1981</v>
      </c>
      <c r="N36" s="316">
        <v>5768.6</v>
      </c>
      <c r="O36" s="316">
        <v>2303.3000000000002</v>
      </c>
      <c r="P36" s="316">
        <v>1137.3</v>
      </c>
      <c r="Q36" s="316">
        <v>299.10000000000002</v>
      </c>
      <c r="R36" s="316">
        <v>340.9</v>
      </c>
      <c r="S36" s="316">
        <v>1642.2</v>
      </c>
      <c r="T36" s="316">
        <v>45.8</v>
      </c>
      <c r="U36" s="546"/>
      <c r="W36" s="310"/>
      <c r="X36" s="310"/>
      <c r="Y36" s="310"/>
      <c r="Z36" s="310"/>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row>
    <row r="37" spans="1:65" ht="15.75" customHeight="1">
      <c r="A37" s="85">
        <v>1982</v>
      </c>
      <c r="B37" s="319">
        <v>364.8</v>
      </c>
      <c r="C37" s="88">
        <v>363.8</v>
      </c>
      <c r="D37" s="88">
        <v>1</v>
      </c>
      <c r="E37" s="88">
        <v>5459.4</v>
      </c>
      <c r="F37" s="88">
        <v>507.9</v>
      </c>
      <c r="G37" s="88">
        <v>6332.1</v>
      </c>
      <c r="H37" s="88">
        <v>19.2</v>
      </c>
      <c r="I37" s="316">
        <v>470.5</v>
      </c>
      <c r="J37" s="316">
        <v>153.4</v>
      </c>
      <c r="K37" s="316">
        <v>5689</v>
      </c>
      <c r="L37" s="316"/>
      <c r="M37" s="317">
        <v>1982</v>
      </c>
      <c r="N37" s="316">
        <v>5689</v>
      </c>
      <c r="O37" s="316">
        <v>2435.6</v>
      </c>
      <c r="P37" s="316">
        <v>1120.0999999999999</v>
      </c>
      <c r="Q37" s="316">
        <v>310.2</v>
      </c>
      <c r="R37" s="316">
        <v>326.8</v>
      </c>
      <c r="S37" s="316">
        <v>1475.1</v>
      </c>
      <c r="T37" s="316">
        <v>21.2</v>
      </c>
      <c r="U37" s="546"/>
      <c r="W37" s="310"/>
      <c r="X37" s="310"/>
      <c r="Y37" s="310"/>
      <c r="Z37" s="310"/>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row>
    <row r="38" spans="1:65" ht="15.75" customHeight="1">
      <c r="A38" s="85">
        <v>1983</v>
      </c>
      <c r="B38" s="319">
        <v>297.7</v>
      </c>
      <c r="C38" s="88">
        <v>296.39999999999998</v>
      </c>
      <c r="D38" s="88">
        <v>1.3</v>
      </c>
      <c r="E38" s="88">
        <v>5715.3</v>
      </c>
      <c r="F38" s="88">
        <v>514.70000000000005</v>
      </c>
      <c r="G38" s="88">
        <v>6527.7</v>
      </c>
      <c r="H38" s="88">
        <v>21.3</v>
      </c>
      <c r="I38" s="316">
        <v>526.5</v>
      </c>
      <c r="J38" s="316">
        <v>165.6</v>
      </c>
      <c r="K38" s="316">
        <v>5814.3</v>
      </c>
      <c r="L38" s="316"/>
      <c r="M38" s="317">
        <v>1983</v>
      </c>
      <c r="N38" s="316">
        <v>5814.3</v>
      </c>
      <c r="O38" s="316">
        <v>2714.7</v>
      </c>
      <c r="P38" s="316">
        <v>1173.5</v>
      </c>
      <c r="Q38" s="316">
        <v>331.6</v>
      </c>
      <c r="R38" s="316">
        <v>344.2</v>
      </c>
      <c r="S38" s="316">
        <v>1208.7</v>
      </c>
      <c r="T38" s="316">
        <v>41.6</v>
      </c>
      <c r="U38" s="546"/>
      <c r="W38" s="310"/>
      <c r="X38" s="310"/>
      <c r="Y38" s="310"/>
      <c r="Z38" s="310"/>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row>
    <row r="39" spans="1:65" ht="15.75" customHeight="1">
      <c r="A39" s="85">
        <v>1984</v>
      </c>
      <c r="B39" s="319">
        <v>241.4</v>
      </c>
      <c r="C39" s="88">
        <v>240.2</v>
      </c>
      <c r="D39" s="88">
        <v>1.2</v>
      </c>
      <c r="E39" s="88">
        <v>6535</v>
      </c>
      <c r="F39" s="88">
        <v>381.5</v>
      </c>
      <c r="G39" s="316">
        <v>7157.9</v>
      </c>
      <c r="H39" s="88">
        <v>23.5</v>
      </c>
      <c r="I39" s="316">
        <v>554.29999999999995</v>
      </c>
      <c r="J39" s="316">
        <v>128.69999999999999</v>
      </c>
      <c r="K39" s="316">
        <v>6451.4</v>
      </c>
      <c r="L39" s="316"/>
      <c r="M39" s="317">
        <v>1984</v>
      </c>
      <c r="N39" s="316">
        <v>6451.4</v>
      </c>
      <c r="O39" s="316">
        <v>3151</v>
      </c>
      <c r="P39" s="316">
        <v>1326.6</v>
      </c>
      <c r="Q39" s="316">
        <v>349</v>
      </c>
      <c r="R39" s="316">
        <v>306.3</v>
      </c>
      <c r="S39" s="316">
        <v>1243.5</v>
      </c>
      <c r="T39" s="316">
        <v>75</v>
      </c>
      <c r="U39" s="546"/>
      <c r="W39" s="310"/>
      <c r="X39" s="310"/>
      <c r="Y39" s="310"/>
      <c r="Z39" s="310"/>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row>
    <row r="40" spans="1:65" ht="15.75" customHeight="1">
      <c r="A40" s="85">
        <v>1985</v>
      </c>
      <c r="B40" s="319">
        <v>257</v>
      </c>
      <c r="C40" s="88">
        <v>254</v>
      </c>
      <c r="D40" s="88">
        <v>3</v>
      </c>
      <c r="E40" s="88">
        <v>6702</v>
      </c>
      <c r="F40" s="88">
        <v>449</v>
      </c>
      <c r="G40" s="316">
        <v>7408</v>
      </c>
      <c r="H40" s="88">
        <v>24</v>
      </c>
      <c r="I40" s="316">
        <v>464</v>
      </c>
      <c r="J40" s="316">
        <v>129</v>
      </c>
      <c r="K40" s="316">
        <v>6791</v>
      </c>
      <c r="L40" s="316"/>
      <c r="M40" s="317">
        <v>1985</v>
      </c>
      <c r="N40" s="316">
        <v>6791</v>
      </c>
      <c r="O40" s="316">
        <v>3313</v>
      </c>
      <c r="P40" s="316">
        <v>1538</v>
      </c>
      <c r="Q40" s="316">
        <v>431</v>
      </c>
      <c r="R40" s="316">
        <v>340</v>
      </c>
      <c r="S40" s="316">
        <v>982</v>
      </c>
      <c r="T40" s="316">
        <v>187</v>
      </c>
      <c r="U40" s="546"/>
      <c r="W40" s="310"/>
      <c r="X40" s="310"/>
      <c r="Y40" s="310"/>
      <c r="Z40" s="310"/>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row>
    <row r="41" spans="1:65" ht="15.75" customHeight="1">
      <c r="A41" s="85">
        <v>1986</v>
      </c>
      <c r="B41" s="319">
        <v>233.2</v>
      </c>
      <c r="C41" s="88">
        <v>229.9</v>
      </c>
      <c r="D41" s="88">
        <v>3.3</v>
      </c>
      <c r="E41" s="88">
        <v>6441.6</v>
      </c>
      <c r="F41" s="88">
        <v>904.2</v>
      </c>
      <c r="G41" s="316">
        <v>7579</v>
      </c>
      <c r="H41" s="88">
        <v>23.9</v>
      </c>
      <c r="I41" s="316">
        <v>725</v>
      </c>
      <c r="J41" s="316">
        <v>72.5</v>
      </c>
      <c r="K41" s="316">
        <v>6757.6</v>
      </c>
      <c r="L41" s="316"/>
      <c r="M41" s="317">
        <v>1986</v>
      </c>
      <c r="N41" s="316">
        <v>6757.6</v>
      </c>
      <c r="O41" s="316">
        <v>3579</v>
      </c>
      <c r="P41" s="316">
        <v>1495.9</v>
      </c>
      <c r="Q41" s="316">
        <v>372.8</v>
      </c>
      <c r="R41" s="316">
        <v>307.39999999999998</v>
      </c>
      <c r="S41" s="316">
        <v>932.1</v>
      </c>
      <c r="T41" s="316">
        <v>70.400000000000006</v>
      </c>
      <c r="U41" s="546"/>
      <c r="W41" s="310"/>
      <c r="X41" s="310"/>
      <c r="Y41" s="310"/>
      <c r="Z41" s="310"/>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row>
    <row r="42" spans="1:65" ht="15.75" customHeight="1">
      <c r="A42" s="85">
        <v>1987</v>
      </c>
      <c r="B42" s="319">
        <v>202.7</v>
      </c>
      <c r="C42" s="88">
        <v>199.8</v>
      </c>
      <c r="D42" s="88">
        <v>2.9</v>
      </c>
      <c r="E42" s="88">
        <v>7319.9</v>
      </c>
      <c r="F42" s="88">
        <v>624.79999999999995</v>
      </c>
      <c r="G42" s="316">
        <v>8147.4</v>
      </c>
      <c r="H42" s="88">
        <v>25.5</v>
      </c>
      <c r="I42" s="316">
        <v>757.6</v>
      </c>
      <c r="J42" s="316">
        <v>56.5</v>
      </c>
      <c r="K42" s="316">
        <v>7307.8</v>
      </c>
      <c r="L42" s="316"/>
      <c r="M42" s="317">
        <v>1987</v>
      </c>
      <c r="N42" s="316">
        <v>7307.8</v>
      </c>
      <c r="O42" s="316">
        <v>3588.8</v>
      </c>
      <c r="P42" s="316">
        <v>1861.4</v>
      </c>
      <c r="Q42" s="316">
        <v>427.8</v>
      </c>
      <c r="R42" s="316">
        <v>377.9</v>
      </c>
      <c r="S42" s="316">
        <v>913</v>
      </c>
      <c r="T42" s="316">
        <v>138.9</v>
      </c>
      <c r="U42" s="546"/>
      <c r="W42" s="310"/>
      <c r="X42" s="310"/>
      <c r="Y42" s="310"/>
      <c r="Z42" s="310"/>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row>
    <row r="43" spans="1:65" ht="15.75" customHeight="1">
      <c r="A43" s="85">
        <v>1988</v>
      </c>
      <c r="B43" s="319">
        <v>134.9</v>
      </c>
      <c r="C43" s="88">
        <v>134.30000000000001</v>
      </c>
      <c r="D43" s="88">
        <v>0.6</v>
      </c>
      <c r="E43" s="88">
        <v>6939.9</v>
      </c>
      <c r="F43" s="88">
        <v>485.7</v>
      </c>
      <c r="G43" s="316">
        <v>7560.5</v>
      </c>
      <c r="H43" s="88">
        <v>42.4</v>
      </c>
      <c r="I43" s="316">
        <v>360.7</v>
      </c>
      <c r="J43" s="316">
        <v>-160.1</v>
      </c>
      <c r="K43" s="316">
        <v>7317.5</v>
      </c>
      <c r="L43" s="316"/>
      <c r="M43" s="317">
        <v>1988</v>
      </c>
      <c r="N43" s="316">
        <v>7317.5</v>
      </c>
      <c r="O43" s="316">
        <v>3721.5</v>
      </c>
      <c r="P43" s="316">
        <v>1755.7</v>
      </c>
      <c r="Q43" s="316">
        <v>403.4</v>
      </c>
      <c r="R43" s="316">
        <v>342.4</v>
      </c>
      <c r="S43" s="316">
        <v>970.6</v>
      </c>
      <c r="T43" s="316">
        <v>123.9</v>
      </c>
      <c r="U43" s="546"/>
      <c r="W43" s="310"/>
      <c r="X43" s="310"/>
      <c r="Y43" s="310"/>
      <c r="Z43" s="310"/>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row>
    <row r="44" spans="1:65" ht="15.75" customHeight="1">
      <c r="A44" s="85">
        <v>1989</v>
      </c>
      <c r="B44" s="319">
        <v>131.30000000000001</v>
      </c>
      <c r="C44" s="88">
        <v>130.69999999999999</v>
      </c>
      <c r="D44" s="88">
        <v>0.6</v>
      </c>
      <c r="E44" s="88">
        <v>7893.3</v>
      </c>
      <c r="F44" s="88">
        <v>269.89999999999998</v>
      </c>
      <c r="G44" s="316">
        <v>8294.5</v>
      </c>
      <c r="H44" s="88">
        <v>30.8</v>
      </c>
      <c r="I44" s="316">
        <v>294.7</v>
      </c>
      <c r="J44" s="316">
        <v>46.5</v>
      </c>
      <c r="K44" s="316">
        <v>7922.5</v>
      </c>
      <c r="L44" s="316"/>
      <c r="M44" s="317">
        <v>1989</v>
      </c>
      <c r="N44" s="316">
        <v>7922.5</v>
      </c>
      <c r="O44" s="316">
        <v>4060.1</v>
      </c>
      <c r="P44" s="316">
        <v>1827</v>
      </c>
      <c r="Q44" s="316">
        <v>424.4</v>
      </c>
      <c r="R44" s="316">
        <v>360.9</v>
      </c>
      <c r="S44" s="316">
        <v>1134.3</v>
      </c>
      <c r="T44" s="316">
        <v>116.3</v>
      </c>
      <c r="U44" s="546"/>
      <c r="W44" s="310"/>
      <c r="X44" s="310"/>
      <c r="Y44" s="310"/>
      <c r="Z44" s="310"/>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row>
    <row r="45" spans="1:65" ht="15.75" customHeight="1">
      <c r="A45" s="317">
        <v>1990</v>
      </c>
      <c r="B45" s="319">
        <v>154.99747920342827</v>
      </c>
      <c r="C45" s="88">
        <v>153.98916057474162</v>
      </c>
      <c r="D45" s="88">
        <v>1.008318628686665</v>
      </c>
      <c r="E45" s="88">
        <v>8433.0265660061596</v>
      </c>
      <c r="F45" s="88">
        <v>255.98689185782706</v>
      </c>
      <c r="G45" s="316">
        <v>8844.0109370674145</v>
      </c>
      <c r="H45" s="88">
        <v>33.999243761028481</v>
      </c>
      <c r="I45" s="316">
        <v>286.99268968994204</v>
      </c>
      <c r="J45" s="316">
        <v>38.001008318628685</v>
      </c>
      <c r="K45" s="316">
        <v>8485.017995297816</v>
      </c>
      <c r="L45" s="316"/>
      <c r="M45" s="317">
        <v>1990</v>
      </c>
      <c r="N45" s="1123">
        <v>8466</v>
      </c>
      <c r="O45" s="1098">
        <v>4134</v>
      </c>
      <c r="P45" s="316">
        <v>1894</v>
      </c>
      <c r="Q45" s="316">
        <v>455</v>
      </c>
      <c r="R45" s="316">
        <v>396</v>
      </c>
      <c r="S45" s="1098">
        <v>1440</v>
      </c>
      <c r="T45" s="1098">
        <v>147</v>
      </c>
      <c r="U45" s="1192"/>
      <c r="W45" s="310"/>
      <c r="X45" s="310"/>
      <c r="Y45" s="310"/>
      <c r="Z45" s="310"/>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row>
    <row r="46" spans="1:65" ht="15.75" customHeight="1">
      <c r="A46" s="317">
        <v>1991</v>
      </c>
      <c r="B46" s="1200">
        <v>142</v>
      </c>
      <c r="C46" s="1198">
        <v>141</v>
      </c>
      <c r="D46" s="1198">
        <v>1</v>
      </c>
      <c r="E46" s="1198">
        <v>8847</v>
      </c>
      <c r="F46" s="1198">
        <v>306</v>
      </c>
      <c r="G46" s="1199">
        <v>9295</v>
      </c>
      <c r="H46" s="1198">
        <v>94</v>
      </c>
      <c r="I46" s="1199">
        <v>255</v>
      </c>
      <c r="J46" s="1199">
        <v>54</v>
      </c>
      <c r="K46" s="1199">
        <v>8892</v>
      </c>
      <c r="L46" s="316"/>
      <c r="M46" s="317">
        <v>1991</v>
      </c>
      <c r="N46" s="1123">
        <v>8892</v>
      </c>
      <c r="O46" s="1098">
        <v>4278</v>
      </c>
      <c r="P46" s="1098">
        <v>2277</v>
      </c>
      <c r="Q46" s="1098">
        <v>487</v>
      </c>
      <c r="R46" s="1098">
        <v>450</v>
      </c>
      <c r="S46" s="1098">
        <v>1221</v>
      </c>
      <c r="T46" s="1098">
        <v>179</v>
      </c>
      <c r="U46" s="1103"/>
      <c r="W46" s="310"/>
      <c r="X46" s="310"/>
      <c r="Y46" s="310"/>
      <c r="Z46" s="310"/>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row>
    <row r="47" spans="1:65" ht="15.75" customHeight="1">
      <c r="A47" s="317">
        <v>1992</v>
      </c>
      <c r="B47" s="1200">
        <v>121</v>
      </c>
      <c r="C47" s="1198">
        <v>119</v>
      </c>
      <c r="D47" s="1198">
        <v>2</v>
      </c>
      <c r="E47" s="1198">
        <v>8777</v>
      </c>
      <c r="F47" s="1198">
        <v>268</v>
      </c>
      <c r="G47" s="1199">
        <v>9166</v>
      </c>
      <c r="H47" s="1198">
        <v>218</v>
      </c>
      <c r="I47" s="1199">
        <v>327</v>
      </c>
      <c r="J47" s="1199">
        <v>18</v>
      </c>
      <c r="K47" s="1199">
        <v>8603</v>
      </c>
      <c r="L47" s="316"/>
      <c r="M47" s="317">
        <v>1992</v>
      </c>
      <c r="N47" s="1123">
        <v>8603</v>
      </c>
      <c r="O47" s="1098">
        <v>4247</v>
      </c>
      <c r="P47" s="1098">
        <v>2311</v>
      </c>
      <c r="Q47" s="1098">
        <v>476</v>
      </c>
      <c r="R47" s="1098">
        <v>454</v>
      </c>
      <c r="S47" s="1098">
        <v>920</v>
      </c>
      <c r="T47" s="1098">
        <v>195</v>
      </c>
      <c r="U47" s="546"/>
      <c r="W47" s="310"/>
      <c r="X47" s="310"/>
      <c r="Y47" s="310"/>
      <c r="Z47" s="310"/>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row>
    <row r="48" spans="1:65" ht="15.75" customHeight="1">
      <c r="A48" s="317">
        <v>1993</v>
      </c>
      <c r="B48" s="1200">
        <v>81</v>
      </c>
      <c r="C48" s="1198">
        <v>79</v>
      </c>
      <c r="D48" s="1198">
        <v>2</v>
      </c>
      <c r="E48" s="1198">
        <v>8899</v>
      </c>
      <c r="F48" s="1198">
        <v>409</v>
      </c>
      <c r="G48" s="1199">
        <v>9389</v>
      </c>
      <c r="H48" s="1198">
        <v>333</v>
      </c>
      <c r="I48" s="1199">
        <v>348</v>
      </c>
      <c r="J48" s="1199">
        <v>-58</v>
      </c>
      <c r="K48" s="1199">
        <v>8766</v>
      </c>
      <c r="L48" s="316"/>
      <c r="M48" s="317">
        <v>1993</v>
      </c>
      <c r="N48" s="1123">
        <v>8766</v>
      </c>
      <c r="O48" s="1098">
        <v>4360</v>
      </c>
      <c r="P48" s="1098">
        <v>2518</v>
      </c>
      <c r="Q48" s="1098">
        <v>502</v>
      </c>
      <c r="R48" s="1098">
        <v>484</v>
      </c>
      <c r="S48" s="1098">
        <v>705</v>
      </c>
      <c r="T48" s="1098">
        <v>197</v>
      </c>
      <c r="U48" s="546"/>
      <c r="W48" s="310"/>
      <c r="X48" s="310"/>
      <c r="Y48" s="310"/>
      <c r="Z48" s="310"/>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row>
    <row r="49" spans="1:65" ht="15.75" customHeight="1">
      <c r="A49" s="317">
        <v>1994</v>
      </c>
      <c r="B49" s="1200">
        <v>81</v>
      </c>
      <c r="C49" s="1198">
        <v>79</v>
      </c>
      <c r="D49" s="1198">
        <v>2</v>
      </c>
      <c r="E49" s="1198">
        <v>8966</v>
      </c>
      <c r="F49" s="1199">
        <v>0</v>
      </c>
      <c r="G49" s="1199">
        <v>9047</v>
      </c>
      <c r="H49" s="1198">
        <v>368</v>
      </c>
      <c r="I49" s="1199">
        <v>56</v>
      </c>
      <c r="J49" s="1199">
        <v>4</v>
      </c>
      <c r="K49" s="1199">
        <v>8619</v>
      </c>
      <c r="L49" s="316"/>
      <c r="M49" s="317">
        <v>1994</v>
      </c>
      <c r="N49" s="1123">
        <v>8619</v>
      </c>
      <c r="O49" s="1098">
        <v>3268</v>
      </c>
      <c r="P49" s="1098">
        <v>2433</v>
      </c>
      <c r="Q49" s="1098">
        <v>507</v>
      </c>
      <c r="R49" s="1098">
        <v>465</v>
      </c>
      <c r="S49" s="1098">
        <v>719</v>
      </c>
      <c r="T49" s="1098">
        <v>1227</v>
      </c>
      <c r="U49" s="546"/>
      <c r="W49" s="310"/>
      <c r="X49" s="310"/>
      <c r="Y49" s="310"/>
      <c r="Z49" s="310"/>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row>
    <row r="50" spans="1:65" ht="15.75" customHeight="1">
      <c r="A50" s="317">
        <v>1995</v>
      </c>
      <c r="B50" s="1129">
        <v>87.177589340424419</v>
      </c>
      <c r="C50" s="1123">
        <v>85.265944038316107</v>
      </c>
      <c r="D50" s="1123">
        <v>1.9116453021083133</v>
      </c>
      <c r="E50" s="1123">
        <v>9532.8938933762147</v>
      </c>
      <c r="F50" s="1098">
        <v>139.33703050163851</v>
      </c>
      <c r="G50" s="1098">
        <v>9759.4085132182772</v>
      </c>
      <c r="H50" s="1123">
        <v>403.51651121754475</v>
      </c>
      <c r="I50" s="1098">
        <v>0</v>
      </c>
      <c r="J50" s="1098">
        <v>5.7348122006554068</v>
      </c>
      <c r="K50" s="1098">
        <v>9350.1571898000766</v>
      </c>
      <c r="L50" s="316"/>
      <c r="M50" s="317">
        <v>1995</v>
      </c>
      <c r="N50" s="1123">
        <v>9350.1571898000766</v>
      </c>
      <c r="O50" s="1098">
        <v>3984.058473418519</v>
      </c>
      <c r="P50" s="1098">
        <v>2741.4369999999999</v>
      </c>
      <c r="Q50" s="1098">
        <v>559.83799999999997</v>
      </c>
      <c r="R50" s="1098">
        <v>503.5</v>
      </c>
      <c r="S50" s="1098">
        <v>785.4171918326191</v>
      </c>
      <c r="T50" s="1098">
        <v>775.90652454893802</v>
      </c>
      <c r="U50" s="546"/>
      <c r="W50" s="310"/>
      <c r="X50" s="310"/>
      <c r="Y50" s="310"/>
      <c r="Z50" s="310"/>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row>
    <row r="51" spans="1:65" ht="15.75" customHeight="1">
      <c r="A51" s="317">
        <v>1996</v>
      </c>
      <c r="B51" s="319">
        <v>31.185025723949209</v>
      </c>
      <c r="C51" s="88">
        <v>27.980841946054952</v>
      </c>
      <c r="D51" s="1123">
        <v>3.204183777894257</v>
      </c>
      <c r="E51" s="1123">
        <v>10716.747988425612</v>
      </c>
      <c r="F51" s="316">
        <v>0</v>
      </c>
      <c r="G51" s="316">
        <v>10747.933014149561</v>
      </c>
      <c r="H51" s="88">
        <v>681.15074363498866</v>
      </c>
      <c r="I51" s="316">
        <v>31.919586589362236</v>
      </c>
      <c r="J51" s="316">
        <v>4.6949836148222834</v>
      </c>
      <c r="K51" s="316">
        <v>10030.167700310389</v>
      </c>
      <c r="L51" s="316"/>
      <c r="M51" s="317">
        <v>1996</v>
      </c>
      <c r="N51" s="1123">
        <v>10030.167700310387</v>
      </c>
      <c r="O51" s="1098">
        <v>3709.4200568254837</v>
      </c>
      <c r="P51" s="1098">
        <v>3079</v>
      </c>
      <c r="Q51" s="1098">
        <v>595</v>
      </c>
      <c r="R51" s="1098">
        <v>555</v>
      </c>
      <c r="S51" s="1098">
        <v>821.00993323080456</v>
      </c>
      <c r="T51" s="1098">
        <v>1270.7377102540986</v>
      </c>
      <c r="U51" s="546"/>
      <c r="W51" s="310"/>
      <c r="X51" s="310"/>
      <c r="Y51" s="310"/>
      <c r="Z51" s="310"/>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row>
    <row r="52" spans="1:65" ht="15.75" customHeight="1">
      <c r="A52" s="317">
        <v>1997</v>
      </c>
      <c r="B52" s="319">
        <v>22.614259347148526</v>
      </c>
      <c r="C52" s="88">
        <v>22.056970002520796</v>
      </c>
      <c r="D52" s="88">
        <v>0.55728934462773072</v>
      </c>
      <c r="E52" s="1123">
        <v>10366.55132846925</v>
      </c>
      <c r="F52" s="316">
        <v>0</v>
      </c>
      <c r="G52" s="316">
        <v>10389.165587816398</v>
      </c>
      <c r="H52" s="88">
        <v>646.45828081673812</v>
      </c>
      <c r="I52" s="316">
        <v>57.852281320897404</v>
      </c>
      <c r="J52" s="316">
        <v>1.3234182001512478</v>
      </c>
      <c r="K52" s="316">
        <v>9683.5316074786133</v>
      </c>
      <c r="L52" s="316"/>
      <c r="M52" s="317">
        <v>1997</v>
      </c>
      <c r="N52" s="1123">
        <v>9684.4694005389429</v>
      </c>
      <c r="O52" s="1098">
        <v>3906.0784825072556</v>
      </c>
      <c r="P52" s="1098">
        <v>2658</v>
      </c>
      <c r="Q52" s="1098">
        <v>583</v>
      </c>
      <c r="R52" s="1098">
        <v>528</v>
      </c>
      <c r="S52" s="1098">
        <v>659.59192842356128</v>
      </c>
      <c r="T52" s="1098">
        <v>1349.7989896081262</v>
      </c>
      <c r="U52" s="546"/>
      <c r="W52" s="310"/>
      <c r="X52" s="310"/>
      <c r="Y52" s="310"/>
      <c r="Z52" s="310"/>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row>
    <row r="53" spans="1:65" ht="15.75" customHeight="1">
      <c r="A53" s="317">
        <v>1998</v>
      </c>
      <c r="B53" s="319">
        <v>15.830155583437902</v>
      </c>
      <c r="C53" s="88">
        <v>15.524000000000001</v>
      </c>
      <c r="D53" s="1123">
        <v>0.30615558343790189</v>
      </c>
      <c r="E53" s="1123">
        <v>10377.274251920637</v>
      </c>
      <c r="F53" s="88">
        <v>27.804426155672932</v>
      </c>
      <c r="G53" s="316">
        <v>10420.908833659749</v>
      </c>
      <c r="H53" s="88">
        <v>643.13260041763908</v>
      </c>
      <c r="I53" s="316">
        <v>18.416246980305452</v>
      </c>
      <c r="J53" s="316">
        <v>1.0707352000000001</v>
      </c>
      <c r="K53" s="316">
        <v>9758.289251061804</v>
      </c>
      <c r="L53" s="316"/>
      <c r="M53" s="317">
        <v>1998</v>
      </c>
      <c r="N53" s="1123">
        <v>9758.2892510618003</v>
      </c>
      <c r="O53" s="1098">
        <v>3793.177866748807</v>
      </c>
      <c r="P53" s="1098">
        <v>2723</v>
      </c>
      <c r="Q53" s="1098">
        <v>656</v>
      </c>
      <c r="R53" s="1098">
        <v>454</v>
      </c>
      <c r="S53" s="1098">
        <v>857.5169365298334</v>
      </c>
      <c r="T53" s="1098">
        <v>1274.5944477831599</v>
      </c>
      <c r="U53" s="546"/>
      <c r="W53" s="310"/>
      <c r="X53" s="310"/>
      <c r="Y53" s="310"/>
      <c r="Z53" s="310"/>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row>
    <row r="54" spans="1:65" ht="15.75" customHeight="1">
      <c r="A54" s="317">
        <v>1999</v>
      </c>
      <c r="B54" s="319">
        <v>8.2355732517336975</v>
      </c>
      <c r="C54" s="88">
        <v>7.9339999999999993</v>
      </c>
      <c r="D54" s="1123">
        <v>0.30157325173369864</v>
      </c>
      <c r="E54" s="1123">
        <v>11441.881080589061</v>
      </c>
      <c r="F54" s="88">
        <v>1.4583589239651147</v>
      </c>
      <c r="G54" s="316">
        <v>11451.575012764759</v>
      </c>
      <c r="H54" s="88">
        <v>1152.3259837038859</v>
      </c>
      <c r="I54" s="316">
        <v>1.4544298397166213</v>
      </c>
      <c r="J54" s="316">
        <v>0.53495000000000004</v>
      </c>
      <c r="K54" s="316">
        <v>10297.259649221158</v>
      </c>
      <c r="L54" s="316"/>
      <c r="M54" s="317">
        <v>1999</v>
      </c>
      <c r="N54" s="1123">
        <v>10297.310830162191</v>
      </c>
      <c r="O54" s="1098">
        <v>4106.9648168356816</v>
      </c>
      <c r="P54" s="1098">
        <v>2868.5668222577078</v>
      </c>
      <c r="Q54" s="1098">
        <v>568.78946075420708</v>
      </c>
      <c r="R54" s="1098">
        <v>480.1020554395447</v>
      </c>
      <c r="S54" s="1098">
        <v>880.97070948895623</v>
      </c>
      <c r="T54" s="1098">
        <v>1391.9169653860929</v>
      </c>
      <c r="U54" s="546"/>
      <c r="W54" s="310"/>
      <c r="X54" s="310"/>
      <c r="Y54" s="310"/>
      <c r="Z54" s="310"/>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row>
    <row r="55" spans="1:65" ht="15.75" customHeight="1">
      <c r="A55" s="99" t="s">
        <v>168</v>
      </c>
      <c r="B55" s="88"/>
      <c r="C55" s="88"/>
      <c r="D55" s="88"/>
      <c r="E55" s="88"/>
      <c r="F55" s="88"/>
      <c r="G55" s="316"/>
      <c r="H55" s="88"/>
      <c r="I55" s="316"/>
      <c r="J55" s="316"/>
      <c r="K55" s="316"/>
      <c r="L55" s="316"/>
      <c r="M55" s="99" t="s">
        <v>168</v>
      </c>
      <c r="N55" s="316"/>
      <c r="O55" s="316"/>
      <c r="P55" s="316"/>
      <c r="Q55" s="316"/>
      <c r="R55" s="316"/>
      <c r="S55" s="316"/>
      <c r="T55" s="316"/>
      <c r="U55" s="546"/>
      <c r="W55" s="546"/>
      <c r="X55" s="546"/>
      <c r="Y55" s="546"/>
      <c r="Z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row>
    <row r="56" spans="1:65" ht="15">
      <c r="A56" s="106" t="s">
        <v>382</v>
      </c>
      <c r="B56" s="88"/>
      <c r="C56" s="88"/>
      <c r="D56" s="88"/>
      <c r="E56" s="88"/>
      <c r="F56" s="88"/>
      <c r="G56" s="316"/>
      <c r="H56" s="88"/>
      <c r="I56" s="316"/>
      <c r="J56" s="316"/>
      <c r="K56" s="316"/>
      <c r="L56" s="316"/>
      <c r="M56" s="106" t="s">
        <v>568</v>
      </c>
      <c r="N56" s="316"/>
      <c r="O56" s="316"/>
      <c r="P56" s="316"/>
      <c r="Q56" s="316"/>
      <c r="R56" s="316"/>
      <c r="S56" s="316"/>
      <c r="T56" s="316"/>
      <c r="U56" s="546"/>
      <c r="W56" s="546"/>
      <c r="X56" s="546"/>
      <c r="Y56" s="546"/>
      <c r="Z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row>
    <row r="57" spans="1:65" ht="15">
      <c r="A57" s="106" t="s">
        <v>377</v>
      </c>
      <c r="B57" s="88"/>
      <c r="C57" s="88"/>
      <c r="D57" s="88"/>
      <c r="E57" s="88"/>
      <c r="F57" s="88"/>
      <c r="G57" s="316"/>
      <c r="H57" s="88"/>
      <c r="I57" s="316"/>
      <c r="J57" s="316"/>
      <c r="K57" s="316"/>
      <c r="L57" s="316"/>
      <c r="M57" s="106" t="s">
        <v>565</v>
      </c>
      <c r="N57" s="316"/>
      <c r="O57" s="316"/>
      <c r="P57" s="316"/>
      <c r="Q57" s="316"/>
      <c r="R57" s="316"/>
      <c r="S57" s="316"/>
      <c r="T57" s="316"/>
      <c r="U57" s="546"/>
      <c r="W57" s="546"/>
      <c r="X57" s="546"/>
      <c r="Y57" s="546"/>
      <c r="Z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row>
    <row r="58" spans="1:65" ht="15">
      <c r="A58" s="106" t="s">
        <v>388</v>
      </c>
      <c r="B58" s="88"/>
      <c r="C58" s="88"/>
      <c r="D58" s="88"/>
      <c r="E58" s="88"/>
      <c r="F58" s="88"/>
      <c r="G58" s="316"/>
      <c r="H58" s="88"/>
      <c r="I58" s="316"/>
      <c r="J58" s="316"/>
      <c r="K58" s="316"/>
      <c r="L58" s="316"/>
      <c r="M58" s="106" t="s">
        <v>386</v>
      </c>
      <c r="N58" s="316"/>
      <c r="O58" s="316"/>
      <c r="P58" s="316"/>
      <c r="Q58" s="316"/>
      <c r="R58" s="316"/>
      <c r="S58" s="316"/>
      <c r="T58" s="316"/>
      <c r="U58" s="546"/>
      <c r="W58" s="546"/>
      <c r="X58" s="546"/>
      <c r="Y58" s="546"/>
      <c r="Z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row>
    <row r="59" spans="1:65" ht="15">
      <c r="A59" s="106" t="s">
        <v>854</v>
      </c>
      <c r="B59" s="88"/>
      <c r="C59" s="88"/>
      <c r="D59" s="88"/>
      <c r="E59" s="88"/>
      <c r="F59" s="88"/>
      <c r="G59" s="316"/>
      <c r="H59" s="88"/>
      <c r="I59" s="316"/>
      <c r="J59" s="316"/>
      <c r="K59" s="316"/>
      <c r="L59" s="316"/>
      <c r="M59" s="106" t="s">
        <v>854</v>
      </c>
      <c r="N59" s="316"/>
      <c r="O59" s="316"/>
      <c r="P59" s="316"/>
      <c r="Q59" s="316"/>
      <c r="R59" s="316"/>
      <c r="S59" s="316"/>
      <c r="T59" s="316"/>
      <c r="U59" s="546"/>
      <c r="W59" s="546"/>
      <c r="X59" s="546"/>
      <c r="Y59" s="546"/>
      <c r="Z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row>
    <row r="60" spans="1:65" ht="15.75" customHeight="1">
      <c r="A60" s="504" t="s">
        <v>896</v>
      </c>
      <c r="B60" s="546"/>
      <c r="C60" s="546"/>
      <c r="D60" s="546"/>
      <c r="E60" s="546"/>
      <c r="F60" s="546"/>
      <c r="G60" s="546"/>
      <c r="H60" s="546"/>
      <c r="I60" s="546"/>
      <c r="J60" s="546"/>
      <c r="K60" s="546"/>
      <c r="L60" s="28"/>
      <c r="M60" s="504" t="s">
        <v>896</v>
      </c>
      <c r="N60" s="546"/>
      <c r="O60" s="546"/>
      <c r="P60" s="546"/>
      <c r="Q60" s="546"/>
      <c r="R60" s="546"/>
      <c r="S60" s="546"/>
      <c r="T60" s="546"/>
      <c r="U60" s="546"/>
      <c r="W60" s="546"/>
      <c r="X60" s="546"/>
      <c r="Y60" s="546"/>
      <c r="Z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row>
    <row r="61" spans="1:65" ht="15.75" customHeight="1">
      <c r="A61" s="547"/>
      <c r="B61" s="548"/>
      <c r="C61" s="548"/>
      <c r="D61" s="548"/>
      <c r="E61" s="548"/>
      <c r="F61" s="548"/>
      <c r="G61" s="548"/>
      <c r="H61" s="548"/>
      <c r="I61" s="548"/>
      <c r="J61" s="548"/>
      <c r="K61" s="549"/>
      <c r="L61" s="28"/>
      <c r="M61" s="547"/>
      <c r="N61" s="549"/>
      <c r="O61" s="549"/>
      <c r="P61" s="548"/>
      <c r="Q61" s="546"/>
      <c r="R61" s="546"/>
      <c r="S61" s="546"/>
      <c r="T61" s="546"/>
      <c r="U61" s="546"/>
      <c r="W61" s="546"/>
      <c r="X61" s="546"/>
      <c r="Y61" s="546"/>
      <c r="Z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row>
    <row r="62" spans="1:65" ht="15.75" customHeight="1">
      <c r="A62" s="272"/>
      <c r="B62" s="483"/>
      <c r="C62" s="338" t="s">
        <v>11</v>
      </c>
      <c r="D62" s="550"/>
      <c r="E62" s="551"/>
      <c r="F62" s="552"/>
      <c r="G62" s="552"/>
      <c r="H62" s="551"/>
      <c r="I62" s="553"/>
      <c r="J62" s="553"/>
      <c r="K62" s="554"/>
      <c r="L62" s="28"/>
      <c r="M62" s="410"/>
      <c r="N62" s="555"/>
      <c r="O62" s="284" t="s">
        <v>11</v>
      </c>
      <c r="P62" s="374"/>
      <c r="Q62" s="341"/>
      <c r="R62" s="341"/>
      <c r="S62" s="341"/>
      <c r="T62" s="341"/>
      <c r="U62" s="546"/>
      <c r="W62" s="546"/>
      <c r="X62" s="546"/>
      <c r="Y62" s="546"/>
      <c r="Z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row>
    <row r="63" spans="1:65" ht="31.5" customHeight="1">
      <c r="A63" s="272"/>
      <c r="B63" s="274"/>
      <c r="C63" s="495" t="s">
        <v>18</v>
      </c>
      <c r="D63" s="497" t="s">
        <v>54</v>
      </c>
      <c r="E63" s="496"/>
      <c r="F63" s="497"/>
      <c r="G63" s="497"/>
      <c r="H63" s="495"/>
      <c r="I63" s="495"/>
      <c r="J63" s="495"/>
      <c r="K63" s="495"/>
      <c r="L63" s="28"/>
      <c r="M63" s="272"/>
      <c r="N63" s="497"/>
      <c r="O63" s="339" t="s">
        <v>384</v>
      </c>
      <c r="P63" s="347" t="s">
        <v>50</v>
      </c>
      <c r="Q63" s="347" t="s">
        <v>389</v>
      </c>
      <c r="R63" s="347" t="s">
        <v>385</v>
      </c>
      <c r="S63" s="328" t="s">
        <v>378</v>
      </c>
      <c r="T63" s="328" t="s">
        <v>493</v>
      </c>
      <c r="U63" s="546"/>
      <c r="W63" s="546"/>
      <c r="X63" s="546"/>
      <c r="Y63" s="546"/>
      <c r="Z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row>
    <row r="64" spans="1:65" ht="15.75" customHeight="1">
      <c r="A64" s="271"/>
      <c r="B64" s="328" t="s">
        <v>368</v>
      </c>
      <c r="C64" s="284"/>
      <c r="D64" s="327"/>
      <c r="E64" s="476"/>
      <c r="F64" s="476"/>
      <c r="G64" s="476"/>
      <c r="H64" s="476"/>
      <c r="I64" s="476"/>
      <c r="J64" s="476"/>
      <c r="K64" s="476"/>
      <c r="L64" s="28"/>
      <c r="M64" s="271"/>
      <c r="N64" s="328" t="s">
        <v>379</v>
      </c>
      <c r="O64" s="284"/>
      <c r="P64" s="341"/>
      <c r="Q64" s="341"/>
      <c r="R64" s="341"/>
      <c r="S64" s="341"/>
      <c r="T64" s="341"/>
      <c r="U64" s="546"/>
      <c r="W64" s="546"/>
      <c r="X64" s="546"/>
      <c r="Y64" s="546"/>
      <c r="Z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row>
    <row r="65" spans="1:65" ht="15.75" customHeight="1">
      <c r="A65" s="317">
        <v>2000</v>
      </c>
      <c r="B65" s="1213">
        <v>3.6769999999999996</v>
      </c>
      <c r="C65" s="1210">
        <v>3.6769999999999996</v>
      </c>
      <c r="D65" s="613">
        <v>0</v>
      </c>
      <c r="E65" s="1210">
        <v>11550.787285393408</v>
      </c>
      <c r="F65" s="613">
        <v>0</v>
      </c>
      <c r="G65" s="1212">
        <v>11554.464285393407</v>
      </c>
      <c r="H65" s="1210">
        <v>1180.537505629939</v>
      </c>
      <c r="I65" s="1212">
        <v>138.27529378045287</v>
      </c>
      <c r="J65" s="1210">
        <v>0.2438784</v>
      </c>
      <c r="K65" s="1210">
        <v>10235.407607583014</v>
      </c>
      <c r="L65" s="1212"/>
      <c r="M65" s="1099">
        <v>2000</v>
      </c>
      <c r="N65" s="1210">
        <v>10235.407607583016</v>
      </c>
      <c r="O65" s="1212">
        <v>3463.6071530933959</v>
      </c>
      <c r="P65" s="1212">
        <v>2647.8486600265001</v>
      </c>
      <c r="Q65" s="1097" t="s">
        <v>32</v>
      </c>
      <c r="R65" s="1097" t="s">
        <v>32</v>
      </c>
      <c r="S65" s="1324">
        <v>1102.6872210621136</v>
      </c>
      <c r="T65" s="1324">
        <f t="shared" ref="T65:T75" si="0">N65-O65-P65-S65</f>
        <v>3021.2645734010071</v>
      </c>
      <c r="U65" s="546"/>
      <c r="W65" s="310"/>
      <c r="X65" s="310"/>
      <c r="Y65" s="310"/>
      <c r="Z65" s="310"/>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row>
    <row r="66" spans="1:65" ht="15.75" customHeight="1">
      <c r="A66" s="317">
        <v>2001</v>
      </c>
      <c r="B66" s="1213">
        <v>15.626999999999999</v>
      </c>
      <c r="C66" s="1210">
        <v>15.626999999999999</v>
      </c>
      <c r="D66" s="1104">
        <v>0</v>
      </c>
      <c r="E66" s="1210">
        <v>11892.23386770785</v>
      </c>
      <c r="F66" s="1210">
        <v>166.52346149121732</v>
      </c>
      <c r="G66" s="1212">
        <v>12074.384329199067</v>
      </c>
      <c r="H66" s="1210">
        <v>1160.9631290177294</v>
      </c>
      <c r="I66" s="1104">
        <v>0</v>
      </c>
      <c r="J66" s="1210">
        <v>0.9916256</v>
      </c>
      <c r="K66" s="1210">
        <v>10912.429574581338</v>
      </c>
      <c r="L66" s="1212"/>
      <c r="M66" s="1099">
        <v>2001</v>
      </c>
      <c r="N66" s="1210">
        <v>10912.429574581338</v>
      </c>
      <c r="O66" s="1212">
        <v>3367.8254104737334</v>
      </c>
      <c r="P66" s="1212">
        <v>2648.8486601264999</v>
      </c>
      <c r="Q66" s="1097" t="s">
        <v>32</v>
      </c>
      <c r="R66" s="1097" t="s">
        <v>32</v>
      </c>
      <c r="S66" s="1324">
        <v>1331.4556974982597</v>
      </c>
      <c r="T66" s="1324">
        <f t="shared" si="0"/>
        <v>3564.2998064828453</v>
      </c>
      <c r="U66" s="546"/>
      <c r="W66" s="310"/>
      <c r="X66" s="310"/>
      <c r="Y66" s="310"/>
      <c r="Z66" s="310"/>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row>
    <row r="67" spans="1:65" ht="15.75" customHeight="1">
      <c r="A67" s="317">
        <v>2002</v>
      </c>
      <c r="B67" s="1213">
        <v>24.959</v>
      </c>
      <c r="C67" s="1210">
        <v>24.959</v>
      </c>
      <c r="D67" s="1104">
        <v>0</v>
      </c>
      <c r="E67" s="1210">
        <v>11834.745989338639</v>
      </c>
      <c r="F67" s="1210">
        <v>47.081337264054369</v>
      </c>
      <c r="G67" s="1212">
        <v>11906.786326602694</v>
      </c>
      <c r="H67" s="1210">
        <v>1066.7955410883183</v>
      </c>
      <c r="I67" s="1212">
        <v>91.128649224092044</v>
      </c>
      <c r="J67" s="1210">
        <v>1.4459712</v>
      </c>
      <c r="K67" s="1210">
        <v>10747.416165090282</v>
      </c>
      <c r="L67" s="1212"/>
      <c r="M67" s="1099">
        <v>2002</v>
      </c>
      <c r="N67" s="1210">
        <v>10747.416165090282</v>
      </c>
      <c r="O67" s="1212">
        <v>3393.343742801143</v>
      </c>
      <c r="P67" s="1212">
        <v>2649.8486602265002</v>
      </c>
      <c r="Q67" s="1097" t="s">
        <v>32</v>
      </c>
      <c r="R67" s="1097" t="s">
        <v>32</v>
      </c>
      <c r="S67" s="1324">
        <v>1136.045121401957</v>
      </c>
      <c r="T67" s="1324">
        <f t="shared" si="0"/>
        <v>3568.1786406606825</v>
      </c>
      <c r="U67" s="546"/>
      <c r="W67" s="310"/>
      <c r="X67" s="310"/>
      <c r="Y67" s="310"/>
      <c r="Z67" s="310"/>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row>
    <row r="68" spans="1:65" ht="15.75" customHeight="1">
      <c r="A68" s="317">
        <v>2003</v>
      </c>
      <c r="B68" s="1213">
        <v>35.079000000000001</v>
      </c>
      <c r="C68" s="1210">
        <v>35.079000000000001</v>
      </c>
      <c r="D68" s="1104">
        <v>0</v>
      </c>
      <c r="E68" s="1210">
        <v>12505.197931736835</v>
      </c>
      <c r="F68" s="1210">
        <v>34.249785038693034</v>
      </c>
      <c r="G68" s="1212">
        <v>12574.526716775528</v>
      </c>
      <c r="H68" s="1210">
        <v>1135.4392376038979</v>
      </c>
      <c r="I68" s="1212">
        <v>29.65708553412767</v>
      </c>
      <c r="J68" s="1210">
        <v>2.1662368999999995</v>
      </c>
      <c r="K68" s="1210">
        <v>11407.264156737503</v>
      </c>
      <c r="L68" s="1212"/>
      <c r="M68" s="1099">
        <v>2003</v>
      </c>
      <c r="N68" s="1210">
        <v>11407.264156737503</v>
      </c>
      <c r="O68" s="1212">
        <v>3598.1057429230759</v>
      </c>
      <c r="P68" s="1212">
        <v>2650.8486603265001</v>
      </c>
      <c r="Q68" s="1097" t="s">
        <v>32</v>
      </c>
      <c r="R68" s="1097" t="s">
        <v>32</v>
      </c>
      <c r="S68" s="1324">
        <v>1562.8494769347114</v>
      </c>
      <c r="T68" s="1324">
        <f t="shared" si="0"/>
        <v>3595.4602765532154</v>
      </c>
      <c r="U68" s="546"/>
      <c r="W68" s="310"/>
      <c r="X68" s="310"/>
      <c r="Y68" s="310"/>
      <c r="Z68" s="310"/>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row>
    <row r="69" spans="1:65" ht="15.75" customHeight="1">
      <c r="A69" s="317">
        <v>2004</v>
      </c>
      <c r="B69" s="1213">
        <v>14.834999999999999</v>
      </c>
      <c r="C69" s="1210">
        <v>14.834999999999999</v>
      </c>
      <c r="D69" s="1104">
        <v>0</v>
      </c>
      <c r="E69" s="1210">
        <v>12794.738542803161</v>
      </c>
      <c r="F69" s="1210">
        <v>14.945543135568931</v>
      </c>
      <c r="G69" s="1212">
        <v>12824.519085938729</v>
      </c>
      <c r="H69" s="1210">
        <v>1134.1909265855957</v>
      </c>
      <c r="I69" s="1104">
        <v>0</v>
      </c>
      <c r="J69" s="1210">
        <v>0.92953920000000001</v>
      </c>
      <c r="K69" s="1210">
        <v>11689.398620153133</v>
      </c>
      <c r="L69" s="1212"/>
      <c r="M69" s="1099">
        <v>2004</v>
      </c>
      <c r="N69" s="1210">
        <v>11689.398620153135</v>
      </c>
      <c r="O69" s="1212">
        <v>3944.45292123231</v>
      </c>
      <c r="P69" s="1212">
        <v>2651.8486604264999</v>
      </c>
      <c r="Q69" s="1097" t="s">
        <v>32</v>
      </c>
      <c r="R69" s="1097" t="s">
        <v>32</v>
      </c>
      <c r="S69" s="1324">
        <v>1696.3277035543233</v>
      </c>
      <c r="T69" s="1324">
        <f t="shared" si="0"/>
        <v>3396.7693349400015</v>
      </c>
      <c r="U69" s="546"/>
      <c r="W69" s="310"/>
      <c r="X69" s="310"/>
      <c r="Y69" s="310"/>
      <c r="Z69" s="310"/>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row>
    <row r="70" spans="1:65" ht="15.75" customHeight="1">
      <c r="A70" s="317">
        <v>2005</v>
      </c>
      <c r="B70" s="1213">
        <v>33.372</v>
      </c>
      <c r="C70" s="1210">
        <v>33.372</v>
      </c>
      <c r="D70" s="1104">
        <v>0</v>
      </c>
      <c r="E70" s="1210">
        <v>12823.303495227879</v>
      </c>
      <c r="F70" s="1210">
        <v>6.926872210621136</v>
      </c>
      <c r="G70" s="1210">
        <v>12863.6023674385</v>
      </c>
      <c r="H70" s="1104">
        <v>1300.8554436391923</v>
      </c>
      <c r="I70" s="1104">
        <v>0</v>
      </c>
      <c r="J70" s="1210">
        <v>2.5660115999999995</v>
      </c>
      <c r="K70" s="1210">
        <v>11560.180912199306</v>
      </c>
      <c r="L70" s="1212"/>
      <c r="M70" s="1099">
        <v>2005</v>
      </c>
      <c r="N70" s="1210">
        <v>11560.180912199308</v>
      </c>
      <c r="O70" s="1212">
        <v>3902.1522124088692</v>
      </c>
      <c r="P70" s="1212">
        <v>2652.8486605265002</v>
      </c>
      <c r="Q70" s="1097" t="s">
        <v>32</v>
      </c>
      <c r="R70" s="1097" t="s">
        <v>32</v>
      </c>
      <c r="S70" s="1324">
        <v>2446.8680481157044</v>
      </c>
      <c r="T70" s="1324">
        <f t="shared" si="0"/>
        <v>2558.3119911482336</v>
      </c>
      <c r="U70" s="546"/>
      <c r="W70" s="310"/>
      <c r="X70" s="310"/>
      <c r="Y70" s="310"/>
      <c r="Z70" s="310"/>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row>
    <row r="71" spans="1:65" ht="15.75" customHeight="1">
      <c r="A71" s="317">
        <v>2006</v>
      </c>
      <c r="B71" s="1213">
        <v>17.797831999999996</v>
      </c>
      <c r="C71" s="1210">
        <v>17.797831999999996</v>
      </c>
      <c r="D71" s="1104">
        <v>0</v>
      </c>
      <c r="E71" s="1210">
        <v>13433.058896875889</v>
      </c>
      <c r="F71" s="1210">
        <v>0</v>
      </c>
      <c r="G71" s="1210">
        <v>13450.85672887589</v>
      </c>
      <c r="H71" s="1104">
        <v>1243.9695164394218</v>
      </c>
      <c r="I71" s="1104">
        <v>88.356569626990947</v>
      </c>
      <c r="J71" s="1210">
        <v>1.394296</v>
      </c>
      <c r="K71" s="1210">
        <v>12117.136346809477</v>
      </c>
      <c r="L71" s="1212"/>
      <c r="M71" s="1099">
        <v>2006</v>
      </c>
      <c r="N71" s="1210">
        <v>12117.136346809479</v>
      </c>
      <c r="O71" s="1212">
        <v>3926.3253347668301</v>
      </c>
      <c r="P71" s="1212">
        <v>2653.8486606265001</v>
      </c>
      <c r="Q71" s="1097" t="s">
        <v>32</v>
      </c>
      <c r="R71" s="1097" t="s">
        <v>32</v>
      </c>
      <c r="S71" s="1324">
        <v>2368.7188112868671</v>
      </c>
      <c r="T71" s="1324">
        <f t="shared" si="0"/>
        <v>3168.2435401292814</v>
      </c>
      <c r="U71" s="546"/>
      <c r="W71" s="310"/>
      <c r="X71" s="310"/>
      <c r="Y71" s="310"/>
      <c r="Z71" s="310"/>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row>
    <row r="72" spans="1:65" ht="15.75" customHeight="1">
      <c r="A72" s="317">
        <v>2007</v>
      </c>
      <c r="B72" s="1213">
        <v>11.53472</v>
      </c>
      <c r="C72" s="1210">
        <v>11.53472</v>
      </c>
      <c r="D72" s="1104">
        <v>0</v>
      </c>
      <c r="E72" s="1210">
        <v>12540.85970368981</v>
      </c>
      <c r="F72" s="1210">
        <v>80.520718175490316</v>
      </c>
      <c r="G72" s="1210">
        <v>12632.9151418653</v>
      </c>
      <c r="H72" s="1104">
        <v>1083.0813167915489</v>
      </c>
      <c r="I72" s="1104">
        <v>0</v>
      </c>
      <c r="J72" s="1210">
        <v>0.90048465814780088</v>
      </c>
      <c r="K72" s="1210">
        <v>11548.933340415602</v>
      </c>
      <c r="L72" s="1212"/>
      <c r="M72" s="1099">
        <v>2007</v>
      </c>
      <c r="N72" s="1210">
        <v>11548.83593167375</v>
      </c>
      <c r="O72" s="1212">
        <v>3969.8560956502947</v>
      </c>
      <c r="P72" s="1212">
        <v>2654.8486607264999</v>
      </c>
      <c r="Q72" s="1097" t="s">
        <v>32</v>
      </c>
      <c r="R72" s="1097" t="s">
        <v>32</v>
      </c>
      <c r="S72" s="1324">
        <v>2350.618456642299</v>
      </c>
      <c r="T72" s="1324">
        <f t="shared" si="0"/>
        <v>2573.5127186546551</v>
      </c>
      <c r="U72" s="546"/>
      <c r="W72" s="310"/>
      <c r="X72" s="310"/>
      <c r="Y72" s="310"/>
      <c r="Z72" s="310"/>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row>
    <row r="73" spans="1:65" ht="15.75" customHeight="1">
      <c r="A73" s="317">
        <v>2008</v>
      </c>
      <c r="B73" s="1213">
        <v>8.0160449009070511</v>
      </c>
      <c r="C73" s="1210">
        <v>8.0160449009070511</v>
      </c>
      <c r="D73" s="1104">
        <v>0</v>
      </c>
      <c r="E73" s="1210">
        <v>11934.621239892733</v>
      </c>
      <c r="F73" s="1210">
        <v>17.471567501251773</v>
      </c>
      <c r="G73" s="1210">
        <v>11960.108852294892</v>
      </c>
      <c r="H73" s="1104">
        <v>1010.3616090610312</v>
      </c>
      <c r="I73" s="1104">
        <v>0</v>
      </c>
      <c r="J73" s="1210">
        <v>0.71645831900093826</v>
      </c>
      <c r="K73" s="1210">
        <v>10949.030784914861</v>
      </c>
      <c r="L73" s="1212"/>
      <c r="M73" s="1099">
        <v>2008</v>
      </c>
      <c r="N73" s="1210">
        <v>10949.030784914861</v>
      </c>
      <c r="O73" s="1212">
        <v>3467.8222320530194</v>
      </c>
      <c r="P73" s="1212">
        <v>2655.8486608264998</v>
      </c>
      <c r="Q73" s="1097" t="s">
        <v>32</v>
      </c>
      <c r="R73" s="1097" t="s">
        <v>32</v>
      </c>
      <c r="S73" s="1324">
        <v>2270.709586904462</v>
      </c>
      <c r="T73" s="1324">
        <f t="shared" si="0"/>
        <v>2554.6503051308796</v>
      </c>
      <c r="U73" s="546"/>
      <c r="W73" s="310"/>
      <c r="X73" s="310"/>
      <c r="Y73" s="310"/>
      <c r="Z73" s="310"/>
      <c r="AE73" s="546"/>
      <c r="AF73" s="546"/>
      <c r="AG73" s="546"/>
      <c r="AH73" s="546"/>
      <c r="AI73" s="546"/>
      <c r="AJ73" s="546"/>
      <c r="AK73" s="546"/>
      <c r="AL73" s="546"/>
      <c r="AM73" s="546"/>
      <c r="AN73" s="546"/>
      <c r="AO73" s="546"/>
      <c r="AP73" s="546"/>
      <c r="AQ73" s="546"/>
      <c r="AR73" s="546"/>
      <c r="AS73" s="546"/>
      <c r="AT73" s="546"/>
      <c r="AU73" s="546"/>
      <c r="AV73" s="546"/>
      <c r="AW73" s="546"/>
      <c r="AX73" s="546"/>
      <c r="AY73" s="546"/>
      <c r="AZ73" s="546"/>
      <c r="BA73" s="546"/>
      <c r="BB73" s="546"/>
      <c r="BC73" s="546"/>
      <c r="BD73" s="546"/>
      <c r="BE73" s="546"/>
      <c r="BF73" s="546"/>
      <c r="BG73" s="546"/>
      <c r="BH73" s="546"/>
      <c r="BI73" s="546"/>
      <c r="BJ73" s="546"/>
      <c r="BK73" s="546"/>
      <c r="BL73" s="546"/>
      <c r="BM73" s="546"/>
    </row>
    <row r="74" spans="1:65" ht="15.75" customHeight="1">
      <c r="A74" s="317">
        <v>2009</v>
      </c>
      <c r="B74" s="1213">
        <v>9.941670850123689</v>
      </c>
      <c r="C74" s="1210">
        <v>9.941670850123689</v>
      </c>
      <c r="D74" s="1104">
        <v>0</v>
      </c>
      <c r="E74" s="1210">
        <v>10727.092292387171</v>
      </c>
      <c r="F74" s="1210">
        <v>0</v>
      </c>
      <c r="G74" s="1210">
        <v>10737.033963237294</v>
      </c>
      <c r="H74" s="1104">
        <v>0</v>
      </c>
      <c r="I74" s="1104">
        <v>74.379093338701949</v>
      </c>
      <c r="J74" s="1210">
        <v>0.54373808195117301</v>
      </c>
      <c r="K74" s="1210">
        <v>10662.11113181664</v>
      </c>
      <c r="L74" s="1212"/>
      <c r="M74" s="1099">
        <v>2009</v>
      </c>
      <c r="N74" s="1210">
        <v>10661.789659366697</v>
      </c>
      <c r="O74" s="1212">
        <v>3222.9593608007058</v>
      </c>
      <c r="P74" s="1212">
        <v>2656.8486609265001</v>
      </c>
      <c r="Q74" s="1097" t="s">
        <v>32</v>
      </c>
      <c r="R74" s="1097" t="s">
        <v>32</v>
      </c>
      <c r="S74" s="1324">
        <v>2230.3980564658432</v>
      </c>
      <c r="T74" s="1324">
        <f t="shared" si="0"/>
        <v>2551.5835811736488</v>
      </c>
      <c r="U74" s="546"/>
      <c r="W74" s="310"/>
      <c r="X74" s="310"/>
      <c r="Y74" s="310"/>
      <c r="Z74" s="310"/>
      <c r="AE74" s="546"/>
      <c r="AF74" s="546"/>
      <c r="AG74" s="546"/>
      <c r="AH74" s="546"/>
      <c r="AI74" s="546"/>
      <c r="AJ74" s="546"/>
      <c r="AK74" s="546"/>
      <c r="AL74" s="546"/>
      <c r="AM74" s="546"/>
      <c r="AN74" s="546"/>
      <c r="AO74" s="546"/>
      <c r="AP74" s="546"/>
      <c r="AQ74" s="546"/>
      <c r="AR74" s="546"/>
      <c r="AS74" s="546"/>
      <c r="AT74" s="546"/>
      <c r="AU74" s="546"/>
      <c r="AV74" s="546"/>
      <c r="AW74" s="546"/>
      <c r="AX74" s="546"/>
      <c r="AY74" s="546"/>
      <c r="AZ74" s="546"/>
      <c r="BA74" s="546"/>
      <c r="BB74" s="546"/>
      <c r="BC74" s="546"/>
      <c r="BD74" s="546"/>
      <c r="BE74" s="546"/>
      <c r="BF74" s="546"/>
      <c r="BG74" s="546"/>
      <c r="BH74" s="546"/>
      <c r="BI74" s="546"/>
      <c r="BJ74" s="546"/>
      <c r="BK74" s="546"/>
      <c r="BL74" s="546"/>
      <c r="BM74" s="546"/>
    </row>
    <row r="75" spans="1:65" ht="15.75" customHeight="1">
      <c r="A75" s="317">
        <v>2010</v>
      </c>
      <c r="B75" s="1213">
        <v>6.396836623617391</v>
      </c>
      <c r="C75" s="1210">
        <v>6.396836623617391</v>
      </c>
      <c r="D75" s="1104">
        <v>0</v>
      </c>
      <c r="E75" s="1210">
        <v>12122.446364385103</v>
      </c>
      <c r="F75" s="1210">
        <v>40.575253924284397</v>
      </c>
      <c r="G75" s="1210">
        <v>12169.418454933004</v>
      </c>
      <c r="H75" s="1104">
        <v>0</v>
      </c>
      <c r="I75" s="1104">
        <v>0</v>
      </c>
      <c r="J75" s="1210">
        <v>0.54373808195117301</v>
      </c>
      <c r="K75" s="1210">
        <v>12168.874716851053</v>
      </c>
      <c r="L75" s="1212"/>
      <c r="M75" s="1099">
        <v>2010</v>
      </c>
      <c r="N75" s="1210">
        <v>12168.874716851054</v>
      </c>
      <c r="O75" s="1212">
        <v>3897.5089169438993</v>
      </c>
      <c r="P75" s="1212">
        <v>2657.8486610264999</v>
      </c>
      <c r="Q75" s="1097" t="s">
        <v>32</v>
      </c>
      <c r="R75" s="1097" t="s">
        <v>32</v>
      </c>
      <c r="S75" s="1324">
        <v>3008.6915249243762</v>
      </c>
      <c r="T75" s="1324">
        <f t="shared" si="0"/>
        <v>2604.8256139562786</v>
      </c>
      <c r="U75" s="546"/>
      <c r="W75" s="310"/>
      <c r="X75" s="310"/>
      <c r="Y75" s="310"/>
      <c r="Z75" s="310"/>
      <c r="AE75" s="546"/>
      <c r="AF75" s="546"/>
      <c r="AG75" s="546"/>
      <c r="AH75" s="546"/>
      <c r="AI75" s="546"/>
      <c r="AJ75" s="546"/>
      <c r="AK75" s="546"/>
      <c r="AL75" s="546"/>
      <c r="AM75" s="546"/>
      <c r="AN75" s="546"/>
      <c r="AO75" s="546"/>
      <c r="AP75" s="546"/>
      <c r="AQ75" s="546"/>
      <c r="AR75" s="546"/>
      <c r="AS75" s="546"/>
      <c r="AT75" s="546"/>
      <c r="AU75" s="546"/>
      <c r="AV75" s="546"/>
      <c r="AW75" s="546"/>
      <c r="AX75" s="546"/>
      <c r="AY75" s="546"/>
      <c r="AZ75" s="546"/>
      <c r="BA75" s="546"/>
      <c r="BB75" s="546"/>
      <c r="BC75" s="546"/>
      <c r="BD75" s="546"/>
      <c r="BE75" s="546"/>
      <c r="BF75" s="546"/>
      <c r="BG75" s="546"/>
      <c r="BH75" s="546"/>
      <c r="BI75" s="546"/>
      <c r="BJ75" s="546"/>
      <c r="BK75" s="546"/>
      <c r="BL75" s="546"/>
      <c r="BM75" s="546"/>
    </row>
    <row r="76" spans="1:65" ht="15.75" customHeight="1">
      <c r="A76" s="317">
        <v>2011</v>
      </c>
      <c r="B76" s="1213">
        <v>7.0546378431004584</v>
      </c>
      <c r="C76" s="1210">
        <v>7.0546378431004584</v>
      </c>
      <c r="D76" s="1104">
        <v>0</v>
      </c>
      <c r="E76" s="1210">
        <v>11708.698811175536</v>
      </c>
      <c r="F76" s="1210">
        <v>25.238042474607568</v>
      </c>
      <c r="G76" s="1210">
        <v>11740.991491493245</v>
      </c>
      <c r="H76" s="1104">
        <v>0</v>
      </c>
      <c r="I76" s="1104">
        <v>0</v>
      </c>
      <c r="J76" s="1210">
        <v>0.60061211151302552</v>
      </c>
      <c r="K76" s="1210">
        <v>11740.390879381732</v>
      </c>
      <c r="L76" s="1210"/>
      <c r="M76" s="1099">
        <v>2011</v>
      </c>
      <c r="N76" s="1210">
        <v>11740.39087938173</v>
      </c>
      <c r="O76" s="1210">
        <v>3992.5004049020458</v>
      </c>
      <c r="P76" s="1210">
        <v>2262.6093259464451</v>
      </c>
      <c r="Q76" s="1097" t="s">
        <v>32</v>
      </c>
      <c r="R76" s="1097" t="s">
        <v>32</v>
      </c>
      <c r="S76" s="1210">
        <v>2747.6500965338792</v>
      </c>
      <c r="T76" s="1210">
        <v>2737.6310519993594</v>
      </c>
      <c r="U76" s="546"/>
      <c r="W76" s="765"/>
      <c r="X76" s="310"/>
      <c r="Y76" s="310"/>
      <c r="Z76" s="310"/>
      <c r="AE76" s="546"/>
      <c r="AF76" s="546"/>
      <c r="AG76" s="546"/>
      <c r="AH76" s="546"/>
      <c r="AI76" s="546"/>
      <c r="AJ76" s="546"/>
      <c r="AK76" s="546"/>
      <c r="AL76" s="546"/>
      <c r="AM76" s="546"/>
      <c r="AN76" s="546"/>
      <c r="AO76" s="546"/>
      <c r="AP76" s="546"/>
      <c r="AQ76" s="546"/>
      <c r="AR76" s="546"/>
      <c r="AS76" s="546"/>
      <c r="AT76" s="546"/>
      <c r="AU76" s="546"/>
      <c r="AV76" s="546"/>
      <c r="AW76" s="546"/>
      <c r="AX76" s="546"/>
      <c r="AY76" s="546"/>
      <c r="AZ76" s="546"/>
      <c r="BA76" s="546"/>
      <c r="BB76" s="546"/>
      <c r="BC76" s="546"/>
      <c r="BD76" s="546"/>
      <c r="BE76" s="546"/>
      <c r="BF76" s="546"/>
      <c r="BG76" s="546"/>
      <c r="BH76" s="546"/>
      <c r="BI76" s="546"/>
      <c r="BJ76" s="546"/>
      <c r="BK76" s="546"/>
      <c r="BL76" s="546"/>
      <c r="BM76" s="546"/>
    </row>
    <row r="77" spans="1:65" ht="15.75" customHeight="1">
      <c r="A77" s="317">
        <v>2012</v>
      </c>
      <c r="B77" s="1106">
        <v>6.0925377531348639</v>
      </c>
      <c r="C77" s="1210">
        <v>6.0925377531348639</v>
      </c>
      <c r="D77" s="1104">
        <v>0</v>
      </c>
      <c r="E77" s="1210">
        <v>11627.408858877629</v>
      </c>
      <c r="F77" s="1210">
        <v>8.270175438596489</v>
      </c>
      <c r="G77" s="1107">
        <v>11641.77157206936</v>
      </c>
      <c r="H77" s="1104">
        <v>0</v>
      </c>
      <c r="I77" s="1104">
        <v>0</v>
      </c>
      <c r="J77" s="1210">
        <v>0.58250414703745268</v>
      </c>
      <c r="K77" s="1210">
        <v>11641.189067922322</v>
      </c>
      <c r="L77" s="1210"/>
      <c r="M77" s="1099">
        <v>2012</v>
      </c>
      <c r="N77" s="1210">
        <v>11641.189067922323</v>
      </c>
      <c r="O77" s="1210">
        <v>4058.1063055531863</v>
      </c>
      <c r="P77" s="1210">
        <v>2642.3330563250229</v>
      </c>
      <c r="Q77" s="1097" t="s">
        <v>32</v>
      </c>
      <c r="R77" s="1097" t="s">
        <v>32</v>
      </c>
      <c r="S77" s="1210">
        <v>2399.6776632830051</v>
      </c>
      <c r="T77" s="1210">
        <v>2541.0720427611086</v>
      </c>
      <c r="U77" s="546"/>
      <c r="W77" s="765"/>
      <c r="X77" s="310"/>
      <c r="Y77" s="765"/>
      <c r="Z77" s="765"/>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row>
    <row r="78" spans="1:65" s="734" customFormat="1" ht="15.75" customHeight="1">
      <c r="A78" s="743">
        <v>2013</v>
      </c>
      <c r="B78" s="1106">
        <v>8.8409638599283706</v>
      </c>
      <c r="C78" s="1210">
        <v>8.8409638599283706</v>
      </c>
      <c r="D78" s="1104">
        <v>0</v>
      </c>
      <c r="E78" s="1210">
        <v>11053.39943829868</v>
      </c>
      <c r="F78" s="1210">
        <v>0</v>
      </c>
      <c r="G78" s="1107">
        <v>11062.240402158608</v>
      </c>
      <c r="H78" s="1104">
        <v>0</v>
      </c>
      <c r="I78" s="1104">
        <v>97.922529313733975</v>
      </c>
      <c r="J78" s="1210">
        <v>0.83749273570767302</v>
      </c>
      <c r="K78" s="1210">
        <v>10963.480380109168</v>
      </c>
      <c r="L78" s="1210"/>
      <c r="M78" s="1099">
        <v>2013</v>
      </c>
      <c r="N78" s="1210">
        <v>10967.532961784545</v>
      </c>
      <c r="O78" s="1210">
        <v>4130.0572721846402</v>
      </c>
      <c r="P78" s="1210">
        <v>2737.6770083102492</v>
      </c>
      <c r="Q78" s="1097" t="s">
        <v>32</v>
      </c>
      <c r="R78" s="1097" t="s">
        <v>32</v>
      </c>
      <c r="S78" s="1210">
        <v>1862.5893132070385</v>
      </c>
      <c r="T78" s="1210">
        <v>2237.2093680826174</v>
      </c>
      <c r="U78" s="546"/>
      <c r="V78" s="28"/>
      <c r="W78" s="765"/>
      <c r="X78" s="765"/>
      <c r="Y78" s="765"/>
      <c r="Z78" s="765"/>
      <c r="AA78" s="28"/>
      <c r="AB78" s="28"/>
      <c r="AC78" s="28"/>
      <c r="AD78" s="28"/>
      <c r="AE78" s="546"/>
      <c r="AF78" s="546"/>
      <c r="AG78" s="546"/>
      <c r="AH78" s="546"/>
      <c r="AI78" s="546"/>
      <c r="AJ78" s="546"/>
      <c r="AK78" s="546"/>
      <c r="AL78" s="546"/>
      <c r="AM78" s="546"/>
      <c r="AN78" s="546"/>
      <c r="AO78" s="546"/>
      <c r="AP78" s="546"/>
      <c r="AQ78" s="546"/>
      <c r="AR78" s="546"/>
      <c r="AS78" s="546"/>
      <c r="AT78" s="546"/>
      <c r="AU78" s="546"/>
      <c r="AV78" s="546"/>
      <c r="AW78" s="546"/>
      <c r="AX78" s="546"/>
      <c r="AY78" s="546"/>
      <c r="AZ78" s="546"/>
      <c r="BA78" s="546"/>
      <c r="BB78" s="546"/>
      <c r="BC78" s="546"/>
      <c r="BD78" s="546"/>
      <c r="BE78" s="546"/>
      <c r="BF78" s="546"/>
      <c r="BG78" s="546"/>
      <c r="BH78" s="546"/>
      <c r="BI78" s="546"/>
      <c r="BJ78" s="546"/>
      <c r="BK78" s="546"/>
      <c r="BL78" s="546"/>
      <c r="BM78" s="546"/>
    </row>
    <row r="79" spans="1:65" s="734" customFormat="1" ht="15.75" customHeight="1">
      <c r="A79" s="743">
        <v>2014</v>
      </c>
      <c r="B79" s="1106">
        <v>7.4802542197714752</v>
      </c>
      <c r="C79" s="1210">
        <v>7.4802542197714752</v>
      </c>
      <c r="D79" s="1104">
        <v>0</v>
      </c>
      <c r="E79" s="1210">
        <v>10013.385883974201</v>
      </c>
      <c r="F79" s="1210">
        <v>0</v>
      </c>
      <c r="G79" s="1107">
        <v>10020.866138193973</v>
      </c>
      <c r="H79" s="1104">
        <v>0</v>
      </c>
      <c r="I79" s="1104">
        <v>35.89192460283612</v>
      </c>
      <c r="J79" s="1210">
        <v>0.75525547884579358</v>
      </c>
      <c r="K79" s="1210">
        <v>9984.2189581122911</v>
      </c>
      <c r="L79" s="1210"/>
      <c r="M79" s="1099">
        <v>2014</v>
      </c>
      <c r="N79" s="1210">
        <v>9987.9095619524796</v>
      </c>
      <c r="O79" s="1210">
        <v>4142.9225362401221</v>
      </c>
      <c r="P79" s="1210">
        <v>2331.5188699011969</v>
      </c>
      <c r="Q79" s="1097" t="s">
        <v>32</v>
      </c>
      <c r="R79" s="1097" t="s">
        <v>32</v>
      </c>
      <c r="S79" s="1210">
        <v>1484.4233076139799</v>
      </c>
      <c r="T79" s="1210">
        <v>2029.0448481971807</v>
      </c>
      <c r="U79" s="546"/>
      <c r="V79" s="28"/>
      <c r="W79" s="765"/>
      <c r="X79" s="765"/>
      <c r="Y79" s="765"/>
      <c r="Z79" s="765"/>
      <c r="AA79" s="28"/>
      <c r="AB79" s="28"/>
      <c r="AC79" s="28"/>
      <c r="AD79" s="28"/>
      <c r="AE79" s="546"/>
      <c r="AF79" s="546"/>
      <c r="AG79" s="546"/>
      <c r="AH79" s="546"/>
      <c r="AI79" s="546"/>
      <c r="AJ79" s="546"/>
      <c r="AK79" s="546"/>
      <c r="AL79" s="546"/>
      <c r="AM79" s="546"/>
      <c r="AN79" s="546"/>
      <c r="AO79" s="546"/>
      <c r="AP79" s="546"/>
      <c r="AQ79" s="546"/>
      <c r="AR79" s="546"/>
      <c r="AS79" s="546"/>
      <c r="AT79" s="546"/>
      <c r="AU79" s="546"/>
      <c r="AV79" s="546"/>
      <c r="AW79" s="546"/>
      <c r="AX79" s="546"/>
      <c r="AY79" s="546"/>
      <c r="AZ79" s="546"/>
      <c r="BA79" s="546"/>
      <c r="BB79" s="546"/>
      <c r="BC79" s="546"/>
      <c r="BD79" s="546"/>
      <c r="BE79" s="546"/>
      <c r="BF79" s="546"/>
      <c r="BG79" s="546"/>
      <c r="BH79" s="546"/>
      <c r="BI79" s="546"/>
      <c r="BJ79" s="546"/>
      <c r="BK79" s="546"/>
      <c r="BL79" s="546"/>
      <c r="BM79" s="546"/>
    </row>
    <row r="80" spans="1:65" s="734" customFormat="1" ht="15.75" customHeight="1">
      <c r="A80" s="740">
        <v>2015</v>
      </c>
      <c r="B80" s="1106">
        <v>12.576351136603947</v>
      </c>
      <c r="C80" s="1210">
        <v>12.576351136603947</v>
      </c>
      <c r="D80" s="1104">
        <v>0</v>
      </c>
      <c r="E80" s="1210">
        <v>10538.385076545606</v>
      </c>
      <c r="F80" s="1210">
        <v>121.99778895209208</v>
      </c>
      <c r="G80" s="1107">
        <v>10672.959216634303</v>
      </c>
      <c r="H80" s="1104">
        <v>0</v>
      </c>
      <c r="I80" s="1104">
        <v>0</v>
      </c>
      <c r="J80" s="1210">
        <v>1.325415480713231</v>
      </c>
      <c r="K80" s="1210">
        <v>10671.63380115359</v>
      </c>
      <c r="L80" s="1210"/>
      <c r="M80" s="1099">
        <v>2015</v>
      </c>
      <c r="N80" s="1210">
        <v>10675.578503573763</v>
      </c>
      <c r="O80" s="1210">
        <v>4312.7386353817292</v>
      </c>
      <c r="P80" s="1210">
        <v>2495.3819055497725</v>
      </c>
      <c r="Q80" s="1097" t="s">
        <v>32</v>
      </c>
      <c r="R80" s="1097" t="s">
        <v>32</v>
      </c>
      <c r="S80" s="1210">
        <v>1757.0401480652883</v>
      </c>
      <c r="T80" s="1210">
        <v>2110.4178145769729</v>
      </c>
      <c r="U80" s="546"/>
      <c r="V80" s="28"/>
      <c r="W80" s="930"/>
      <c r="X80" s="930"/>
      <c r="Y80" s="930"/>
      <c r="Z80" s="930"/>
      <c r="AA80" s="28"/>
      <c r="AB80" s="28"/>
      <c r="AC80" s="28"/>
      <c r="AD80" s="28"/>
      <c r="AE80" s="546"/>
      <c r="AF80" s="546"/>
      <c r="AG80" s="546"/>
      <c r="AH80" s="546"/>
      <c r="AI80" s="546"/>
      <c r="AJ80" s="546"/>
      <c r="AK80" s="546"/>
      <c r="AL80" s="546"/>
      <c r="AM80" s="546"/>
      <c r="AN80" s="546"/>
      <c r="AO80" s="546"/>
      <c r="AP80" s="546"/>
      <c r="AQ80" s="546"/>
      <c r="AR80" s="546"/>
      <c r="AS80" s="546"/>
      <c r="AT80" s="546"/>
      <c r="AU80" s="546"/>
      <c r="AV80" s="546"/>
      <c r="AW80" s="546"/>
      <c r="AX80" s="546"/>
      <c r="AY80" s="546"/>
      <c r="AZ80" s="546"/>
      <c r="BA80" s="546"/>
      <c r="BB80" s="546"/>
      <c r="BC80" s="546"/>
      <c r="BD80" s="546"/>
      <c r="BE80" s="546"/>
      <c r="BF80" s="546"/>
      <c r="BG80" s="546"/>
      <c r="BH80" s="546"/>
      <c r="BI80" s="546"/>
      <c r="BJ80" s="546"/>
      <c r="BK80" s="546"/>
      <c r="BL80" s="546"/>
      <c r="BM80" s="546"/>
    </row>
    <row r="81" spans="1:65" s="821" customFormat="1" ht="15.75" customHeight="1">
      <c r="A81" s="826">
        <v>2016</v>
      </c>
      <c r="B81" s="1106">
        <v>14.435855043147063</v>
      </c>
      <c r="C81" s="1210">
        <v>14.435855043147063</v>
      </c>
      <c r="D81" s="1104">
        <v>0</v>
      </c>
      <c r="E81" s="1210">
        <v>11158.58917102845</v>
      </c>
      <c r="F81" s="1210">
        <v>97.195514726437636</v>
      </c>
      <c r="G81" s="1107">
        <v>11270.220540798036</v>
      </c>
      <c r="H81" s="1104">
        <v>0</v>
      </c>
      <c r="I81" s="1104">
        <v>0</v>
      </c>
      <c r="J81" s="1210">
        <v>1.4083559383835638</v>
      </c>
      <c r="K81" s="1210">
        <v>11268.812184859653</v>
      </c>
      <c r="L81" s="1210"/>
      <c r="M81" s="1099">
        <v>2016</v>
      </c>
      <c r="N81" s="1210">
        <v>11272.977630519274</v>
      </c>
      <c r="O81" s="1210">
        <v>4543.6348528533654</v>
      </c>
      <c r="P81" s="1210">
        <v>2682.2864723563134</v>
      </c>
      <c r="Q81" s="1097" t="s">
        <v>32</v>
      </c>
      <c r="R81" s="1097" t="s">
        <v>32</v>
      </c>
      <c r="S81" s="1210">
        <v>1773.7184544293634</v>
      </c>
      <c r="T81" s="1210">
        <v>2273.3378508802316</v>
      </c>
      <c r="U81" s="836"/>
      <c r="V81" s="823"/>
      <c r="W81" s="930"/>
      <c r="X81" s="930"/>
      <c r="Y81" s="930"/>
      <c r="Z81" s="930"/>
      <c r="AA81" s="823"/>
      <c r="AB81" s="823"/>
      <c r="AC81" s="823"/>
      <c r="AD81" s="823"/>
      <c r="AE81" s="836"/>
      <c r="AF81" s="836"/>
      <c r="AG81" s="836"/>
      <c r="AH81" s="836"/>
      <c r="AI81" s="836"/>
      <c r="AJ81" s="836"/>
      <c r="AK81" s="836"/>
      <c r="AL81" s="836"/>
      <c r="AM81" s="836"/>
      <c r="AN81" s="836"/>
      <c r="AO81" s="836"/>
      <c r="AP81" s="836"/>
      <c r="AQ81" s="836"/>
      <c r="AR81" s="836"/>
      <c r="AS81" s="836"/>
      <c r="AT81" s="836"/>
      <c r="AU81" s="836"/>
      <c r="AV81" s="836"/>
      <c r="AW81" s="836"/>
      <c r="AX81" s="836"/>
      <c r="AY81" s="836"/>
      <c r="AZ81" s="836"/>
      <c r="BA81" s="836"/>
      <c r="BB81" s="836"/>
      <c r="BC81" s="836"/>
      <c r="BD81" s="836"/>
      <c r="BE81" s="836"/>
      <c r="BF81" s="836"/>
      <c r="BG81" s="836"/>
      <c r="BH81" s="836"/>
      <c r="BI81" s="836"/>
      <c r="BJ81" s="836"/>
      <c r="BK81" s="836"/>
      <c r="BL81" s="836"/>
      <c r="BM81" s="836"/>
    </row>
    <row r="82" spans="1:65" s="927" customFormat="1" ht="15.75" customHeight="1">
      <c r="A82" s="929">
        <v>2017</v>
      </c>
      <c r="B82" s="1106">
        <v>12.948380911375136</v>
      </c>
      <c r="C82" s="1210">
        <v>12.948380911375136</v>
      </c>
      <c r="D82" s="1104">
        <v>0</v>
      </c>
      <c r="E82" s="1097" t="s">
        <v>32</v>
      </c>
      <c r="F82" s="1097" t="s">
        <v>32</v>
      </c>
      <c r="G82" s="1107">
        <v>11586.635416152247</v>
      </c>
      <c r="H82" s="1104">
        <v>0</v>
      </c>
      <c r="I82" s="1104">
        <v>0</v>
      </c>
      <c r="J82" s="1210">
        <v>1.4532224175732302</v>
      </c>
      <c r="K82" s="1210">
        <v>11585.182193734674</v>
      </c>
      <c r="L82" s="1210"/>
      <c r="M82" s="1099">
        <v>2017</v>
      </c>
      <c r="N82" s="1210">
        <v>11589.464583581372</v>
      </c>
      <c r="O82" s="1210">
        <v>4554.1172333589238</v>
      </c>
      <c r="P82" s="1210">
        <v>2805.472486150551</v>
      </c>
      <c r="Q82" s="1097" t="s">
        <v>32</v>
      </c>
      <c r="R82" s="1097" t="s">
        <v>32</v>
      </c>
      <c r="S82" s="1210">
        <v>2075.3041372858029</v>
      </c>
      <c r="T82" s="1210">
        <v>2154.5707267860939</v>
      </c>
      <c r="U82" s="933"/>
      <c r="V82" s="928"/>
      <c r="W82" s="930"/>
      <c r="X82" s="930"/>
      <c r="Y82" s="930"/>
      <c r="Z82" s="930"/>
      <c r="AA82" s="928"/>
      <c r="AB82" s="928"/>
      <c r="AC82" s="928"/>
      <c r="AD82" s="928"/>
      <c r="AE82" s="933"/>
      <c r="AF82" s="933"/>
      <c r="AG82" s="933"/>
      <c r="AH82" s="933"/>
      <c r="AI82" s="933"/>
      <c r="AJ82" s="933"/>
      <c r="AK82" s="933"/>
      <c r="AL82" s="933"/>
      <c r="AM82" s="933"/>
      <c r="AN82" s="933"/>
      <c r="AO82" s="933"/>
      <c r="AP82" s="933"/>
      <c r="AQ82" s="933"/>
      <c r="AR82" s="933"/>
      <c r="AS82" s="933"/>
      <c r="AT82" s="933"/>
      <c r="AU82" s="933"/>
      <c r="AV82" s="933"/>
      <c r="AW82" s="933"/>
      <c r="AX82" s="933"/>
      <c r="AY82" s="933"/>
      <c r="AZ82" s="933"/>
      <c r="BA82" s="933"/>
      <c r="BB82" s="933"/>
      <c r="BC82" s="933"/>
      <c r="BD82" s="933"/>
      <c r="BE82" s="933"/>
      <c r="BF82" s="933"/>
      <c r="BG82" s="933"/>
      <c r="BH82" s="933"/>
      <c r="BI82" s="933"/>
      <c r="BJ82" s="933"/>
      <c r="BK82" s="933"/>
      <c r="BL82" s="933"/>
      <c r="BM82" s="933"/>
    </row>
    <row r="83" spans="1:65" s="1090" customFormat="1" ht="15.75" customHeight="1">
      <c r="A83" s="1092">
        <v>2018</v>
      </c>
      <c r="B83" s="1106">
        <v>9.6859260126147362</v>
      </c>
      <c r="C83" s="1329">
        <v>9.6859260126147362</v>
      </c>
      <c r="D83" s="1104">
        <v>0</v>
      </c>
      <c r="E83" s="1329">
        <v>11370.505861993732</v>
      </c>
      <c r="F83" s="1329">
        <v>73.933839290292809</v>
      </c>
      <c r="G83" s="1333">
        <v>11454.12562729664</v>
      </c>
      <c r="H83" s="1104">
        <v>0</v>
      </c>
      <c r="I83" s="1104">
        <v>0</v>
      </c>
      <c r="J83" s="1329">
        <v>2.5194200457307954</v>
      </c>
      <c r="K83" s="1329">
        <v>11451.60620725091</v>
      </c>
      <c r="L83" s="1210"/>
      <c r="M83" s="1099">
        <v>2018</v>
      </c>
      <c r="N83" s="1210">
        <v>11451.60620725091</v>
      </c>
      <c r="O83" s="1210">
        <v>4238.9639872662165</v>
      </c>
      <c r="P83" s="1210">
        <v>2691.8777088354441</v>
      </c>
      <c r="Q83" s="1097" t="s">
        <v>32</v>
      </c>
      <c r="R83" s="1097" t="s">
        <v>32</v>
      </c>
      <c r="S83" s="1210">
        <v>2093.4512510948152</v>
      </c>
      <c r="T83" s="1210">
        <v>2427.3132600544341</v>
      </c>
      <c r="U83" s="1103"/>
      <c r="V83" s="1091"/>
      <c r="W83" s="1323"/>
      <c r="X83" s="1323"/>
      <c r="Y83" s="1323"/>
      <c r="Z83" s="1323"/>
      <c r="AA83" s="1091"/>
      <c r="AB83" s="1091"/>
      <c r="AC83" s="1091"/>
      <c r="AD83" s="1091"/>
      <c r="AE83" s="1103"/>
      <c r="AF83" s="1103"/>
      <c r="AG83" s="1103"/>
      <c r="AH83" s="1103"/>
      <c r="AI83" s="1103"/>
      <c r="AJ83" s="1103"/>
      <c r="AK83" s="1103"/>
      <c r="AL83" s="1103"/>
      <c r="AM83" s="1103"/>
      <c r="AN83" s="1103"/>
      <c r="AO83" s="1103"/>
      <c r="AP83" s="1103"/>
      <c r="AQ83" s="1103"/>
      <c r="AR83" s="1103"/>
      <c r="AS83" s="1103"/>
      <c r="AT83" s="1103"/>
      <c r="AU83" s="1103"/>
      <c r="AV83" s="1103"/>
      <c r="AW83" s="1103"/>
      <c r="AX83" s="1103"/>
      <c r="AY83" s="1103"/>
      <c r="AZ83" s="1103"/>
      <c r="BA83" s="1103"/>
      <c r="BB83" s="1103"/>
      <c r="BC83" s="1103"/>
      <c r="BD83" s="1103"/>
      <c r="BE83" s="1103"/>
      <c r="BF83" s="1103"/>
      <c r="BG83" s="1103"/>
      <c r="BH83" s="1103"/>
      <c r="BI83" s="1103"/>
      <c r="BJ83" s="1103"/>
      <c r="BK83" s="1103"/>
      <c r="BL83" s="1103"/>
      <c r="BM83" s="1103"/>
    </row>
    <row r="84" spans="1:65" s="1090" customFormat="1" ht="15.75" customHeight="1">
      <c r="A84" s="1099">
        <v>2019</v>
      </c>
      <c r="B84" s="1097" t="s">
        <v>32</v>
      </c>
      <c r="C84" s="1097" t="s">
        <v>32</v>
      </c>
      <c r="D84" s="1104">
        <v>0</v>
      </c>
      <c r="E84" s="1329">
        <v>12258.578057727924</v>
      </c>
      <c r="F84" s="1469">
        <v>0</v>
      </c>
      <c r="G84" s="1333">
        <v>12260.394120613109</v>
      </c>
      <c r="H84" s="1104">
        <v>0</v>
      </c>
      <c r="I84" s="1097" t="s">
        <v>32</v>
      </c>
      <c r="J84" s="1329">
        <v>0.99206962906056917</v>
      </c>
      <c r="K84" s="1329">
        <v>11212.228398350851</v>
      </c>
      <c r="L84" s="1210"/>
      <c r="M84" s="1325">
        <v>2019</v>
      </c>
      <c r="N84" s="1329">
        <v>11212.228398350851</v>
      </c>
      <c r="O84" s="1469">
        <v>4090.2089136490249</v>
      </c>
      <c r="P84" s="1469">
        <v>2807.0339572329622</v>
      </c>
      <c r="Q84" s="1097" t="s">
        <v>32</v>
      </c>
      <c r="R84" s="1097" t="s">
        <v>32</v>
      </c>
      <c r="S84" s="1329">
        <v>1873.230828995436</v>
      </c>
      <c r="T84" s="1329">
        <v>2441.7546984734281</v>
      </c>
      <c r="U84" s="1103"/>
      <c r="V84" s="1091"/>
      <c r="W84" s="1323"/>
      <c r="X84" s="1323"/>
      <c r="Y84" s="1323"/>
      <c r="Z84" s="1323"/>
      <c r="AA84" s="1091"/>
      <c r="AB84" s="1091"/>
      <c r="AC84" s="1091"/>
      <c r="AD84" s="1091"/>
      <c r="AE84" s="1103"/>
      <c r="AF84" s="1103"/>
      <c r="AG84" s="1103"/>
      <c r="AH84" s="1103"/>
      <c r="AI84" s="1103"/>
      <c r="AJ84" s="1103"/>
      <c r="AK84" s="1103"/>
      <c r="AL84" s="1103"/>
      <c r="AM84" s="1103"/>
      <c r="AN84" s="1103"/>
      <c r="AO84" s="1103"/>
      <c r="AP84" s="1103"/>
      <c r="AQ84" s="1103"/>
      <c r="AR84" s="1103"/>
      <c r="AS84" s="1103"/>
      <c r="AT84" s="1103"/>
      <c r="AU84" s="1103"/>
      <c r="AV84" s="1103"/>
      <c r="AW84" s="1103"/>
      <c r="AX84" s="1103"/>
      <c r="AY84" s="1103"/>
      <c r="AZ84" s="1103"/>
      <c r="BA84" s="1103"/>
      <c r="BB84" s="1103"/>
      <c r="BC84" s="1103"/>
      <c r="BD84" s="1103"/>
      <c r="BE84" s="1103"/>
      <c r="BF84" s="1103"/>
      <c r="BG84" s="1103"/>
      <c r="BH84" s="1103"/>
      <c r="BI84" s="1103"/>
      <c r="BJ84" s="1103"/>
      <c r="BK84" s="1103"/>
      <c r="BL84" s="1103"/>
      <c r="BM84" s="1103"/>
    </row>
    <row r="85" spans="1:65" ht="15.75" customHeight="1">
      <c r="A85" s="99" t="s">
        <v>168</v>
      </c>
      <c r="B85" s="88"/>
      <c r="C85" s="88"/>
      <c r="D85" s="316"/>
      <c r="E85" s="88"/>
      <c r="F85" s="88"/>
      <c r="G85" s="316"/>
      <c r="H85" s="88"/>
      <c r="I85" s="316"/>
      <c r="J85" s="316"/>
      <c r="K85" s="316"/>
      <c r="L85" s="316"/>
      <c r="M85" s="99" t="s">
        <v>168</v>
      </c>
      <c r="N85" s="316"/>
      <c r="O85" s="316"/>
      <c r="P85" s="316"/>
      <c r="Q85" s="316"/>
      <c r="R85" s="316"/>
      <c r="S85" s="316"/>
      <c r="T85" s="316"/>
      <c r="U85" s="546"/>
      <c r="W85" s="765"/>
      <c r="X85" s="765"/>
      <c r="Y85" s="765"/>
      <c r="Z85" s="765"/>
      <c r="AE85" s="546"/>
      <c r="AF85" s="546"/>
      <c r="AG85" s="546"/>
      <c r="AH85" s="546"/>
      <c r="AI85" s="546"/>
      <c r="AJ85" s="546"/>
      <c r="AK85" s="546"/>
      <c r="AL85" s="546"/>
      <c r="AM85" s="546"/>
      <c r="AN85" s="546"/>
      <c r="AO85" s="546"/>
      <c r="AP85" s="546"/>
      <c r="AQ85" s="546"/>
      <c r="AR85" s="546"/>
      <c r="AS85" s="546"/>
      <c r="AT85" s="546"/>
      <c r="AU85" s="546"/>
      <c r="AV85" s="546"/>
      <c r="AW85" s="546"/>
      <c r="AX85" s="546"/>
      <c r="AY85" s="546"/>
      <c r="AZ85" s="546"/>
      <c r="BA85" s="546"/>
      <c r="BB85" s="546"/>
      <c r="BC85" s="546"/>
      <c r="BD85" s="546"/>
      <c r="BE85" s="546"/>
      <c r="BF85" s="546"/>
      <c r="BG85" s="546"/>
      <c r="BH85" s="546"/>
      <c r="BI85" s="546"/>
      <c r="BJ85" s="546"/>
      <c r="BK85" s="546"/>
      <c r="BL85" s="546"/>
      <c r="BM85" s="546"/>
    </row>
    <row r="86" spans="1:65" ht="15.75" customHeight="1">
      <c r="A86" s="106" t="s">
        <v>263</v>
      </c>
      <c r="B86" s="88"/>
      <c r="C86" s="88"/>
      <c r="D86" s="316"/>
      <c r="E86" s="88"/>
      <c r="F86" s="88"/>
      <c r="G86" s="316"/>
      <c r="H86" s="88"/>
      <c r="I86" s="316"/>
      <c r="J86" s="316"/>
      <c r="K86" s="316"/>
      <c r="L86" s="316"/>
      <c r="M86" s="106" t="s">
        <v>569</v>
      </c>
      <c r="N86" s="316"/>
      <c r="O86" s="316"/>
      <c r="P86" s="316"/>
      <c r="Q86" s="316"/>
      <c r="R86" s="316"/>
      <c r="S86" s="316"/>
      <c r="T86" s="316"/>
      <c r="U86" s="546"/>
      <c r="W86" s="546"/>
      <c r="X86" s="546"/>
      <c r="Y86" s="546"/>
      <c r="Z86" s="546"/>
      <c r="AE86" s="546"/>
      <c r="AF86" s="546"/>
      <c r="AG86" s="546"/>
      <c r="AH86" s="546"/>
      <c r="AI86" s="546"/>
      <c r="AJ86" s="546"/>
      <c r="AK86" s="546"/>
      <c r="AL86" s="546"/>
      <c r="AM86" s="546"/>
      <c r="AN86" s="546"/>
      <c r="AO86" s="546"/>
      <c r="AP86" s="546"/>
      <c r="AQ86" s="546"/>
      <c r="AR86" s="546"/>
      <c r="AS86" s="546"/>
      <c r="AT86" s="546"/>
      <c r="AU86" s="546"/>
      <c r="AV86" s="546"/>
      <c r="AW86" s="546"/>
      <c r="AX86" s="546"/>
      <c r="AY86" s="546"/>
      <c r="AZ86" s="546"/>
      <c r="BA86" s="546"/>
      <c r="BB86" s="546"/>
      <c r="BC86" s="546"/>
      <c r="BD86" s="546"/>
      <c r="BE86" s="546"/>
      <c r="BF86" s="546"/>
      <c r="BG86" s="546"/>
      <c r="BH86" s="546"/>
      <c r="BI86" s="546"/>
      <c r="BJ86" s="546"/>
      <c r="BK86" s="546"/>
      <c r="BL86" s="546"/>
      <c r="BM86" s="546"/>
    </row>
    <row r="87" spans="1:65" ht="15.75" customHeight="1">
      <c r="A87" s="106" t="s">
        <v>855</v>
      </c>
      <c r="B87" s="88"/>
      <c r="C87" s="88"/>
      <c r="D87" s="316"/>
      <c r="E87" s="88"/>
      <c r="F87" s="88"/>
      <c r="G87" s="316"/>
      <c r="H87" s="88"/>
      <c r="I87" s="316"/>
      <c r="J87" s="316"/>
      <c r="K87" s="316"/>
      <c r="L87" s="316"/>
      <c r="M87" s="106" t="s">
        <v>565</v>
      </c>
      <c r="N87" s="316"/>
      <c r="O87" s="316"/>
      <c r="P87" s="316"/>
      <c r="Q87" s="316"/>
      <c r="R87" s="316"/>
      <c r="S87" s="316"/>
      <c r="T87" s="316"/>
      <c r="U87" s="546"/>
      <c r="W87" s="546"/>
      <c r="X87" s="546"/>
      <c r="Y87" s="546"/>
      <c r="Z87" s="546"/>
      <c r="AE87" s="546"/>
      <c r="AF87" s="546"/>
      <c r="AG87" s="546"/>
      <c r="AH87" s="546"/>
      <c r="AI87" s="546"/>
      <c r="AJ87" s="546"/>
      <c r="AK87" s="546"/>
      <c r="AL87" s="546"/>
      <c r="AM87" s="546"/>
      <c r="AN87" s="546"/>
      <c r="AO87" s="546"/>
      <c r="AP87" s="546"/>
      <c r="AQ87" s="546"/>
      <c r="AR87" s="546"/>
      <c r="AS87" s="546"/>
      <c r="AT87" s="546"/>
      <c r="AU87" s="546"/>
      <c r="AV87" s="546"/>
      <c r="AW87" s="546"/>
      <c r="AX87" s="546"/>
      <c r="AY87" s="546"/>
      <c r="AZ87" s="546"/>
      <c r="BA87" s="546"/>
      <c r="BB87" s="546"/>
      <c r="BC87" s="546"/>
      <c r="BD87" s="546"/>
      <c r="BE87" s="546"/>
      <c r="BF87" s="546"/>
      <c r="BG87" s="546"/>
      <c r="BH87" s="546"/>
      <c r="BI87" s="546"/>
      <c r="BJ87" s="546"/>
      <c r="BK87" s="546"/>
      <c r="BL87" s="546"/>
      <c r="BM87" s="546"/>
    </row>
    <row r="88" spans="1:65" ht="15.75" customHeight="1">
      <c r="B88" s="88"/>
      <c r="C88" s="88"/>
      <c r="D88" s="316"/>
      <c r="E88" s="88"/>
      <c r="F88" s="88"/>
      <c r="G88" s="316"/>
      <c r="H88" s="88"/>
      <c r="I88" s="316"/>
      <c r="J88" s="316"/>
      <c r="K88" s="316"/>
      <c r="L88" s="316"/>
      <c r="M88" s="106" t="s">
        <v>570</v>
      </c>
      <c r="N88" s="316"/>
      <c r="O88" s="316"/>
      <c r="P88" s="316"/>
      <c r="Q88" s="316"/>
      <c r="R88" s="316"/>
      <c r="S88" s="316"/>
      <c r="T88" s="316"/>
      <c r="U88" s="546"/>
      <c r="W88" s="546"/>
      <c r="X88" s="546"/>
      <c r="Y88" s="546"/>
      <c r="Z88" s="546"/>
      <c r="AE88" s="546"/>
      <c r="AF88" s="546"/>
      <c r="AG88" s="546"/>
      <c r="AH88" s="546"/>
      <c r="AI88" s="546"/>
      <c r="AJ88" s="546"/>
      <c r="AK88" s="546"/>
      <c r="AL88" s="546"/>
      <c r="AM88" s="546"/>
      <c r="AN88" s="546"/>
      <c r="AO88" s="546"/>
      <c r="AP88" s="546"/>
      <c r="AQ88" s="546"/>
      <c r="AR88" s="546"/>
      <c r="AS88" s="546"/>
      <c r="AT88" s="546"/>
      <c r="AU88" s="546"/>
      <c r="AV88" s="546"/>
      <c r="AW88" s="546"/>
      <c r="AX88" s="546"/>
      <c r="AY88" s="546"/>
      <c r="AZ88" s="546"/>
      <c r="BA88" s="546"/>
      <c r="BB88" s="546"/>
      <c r="BC88" s="546"/>
      <c r="BD88" s="546"/>
      <c r="BE88" s="546"/>
      <c r="BF88" s="546"/>
      <c r="BG88" s="546"/>
      <c r="BH88" s="546"/>
      <c r="BI88" s="546"/>
      <c r="BJ88" s="546"/>
      <c r="BK88" s="546"/>
      <c r="BL88" s="546"/>
      <c r="BM88" s="546"/>
    </row>
    <row r="89" spans="1:65" ht="15.75" customHeight="1">
      <c r="A89" s="106"/>
      <c r="B89" s="88"/>
      <c r="C89" s="88"/>
      <c r="D89" s="316"/>
      <c r="E89" s="88"/>
      <c r="F89" s="88"/>
      <c r="G89" s="316"/>
      <c r="H89" s="88"/>
      <c r="I89" s="316"/>
      <c r="J89" s="316"/>
      <c r="K89" s="316"/>
      <c r="L89" s="316"/>
      <c r="M89" s="106" t="s">
        <v>857</v>
      </c>
      <c r="N89" s="316"/>
      <c r="O89" s="316"/>
      <c r="P89" s="316"/>
      <c r="Q89" s="316"/>
      <c r="R89" s="316"/>
      <c r="S89" s="316"/>
      <c r="T89" s="316"/>
      <c r="U89" s="546"/>
      <c r="W89" s="546"/>
      <c r="X89" s="546"/>
      <c r="Y89" s="546"/>
      <c r="Z89" s="546"/>
      <c r="AE89" s="546"/>
      <c r="AF89" s="546"/>
      <c r="AG89" s="546"/>
      <c r="AH89" s="546"/>
      <c r="AI89" s="546"/>
      <c r="AJ89" s="546"/>
      <c r="AK89" s="546"/>
      <c r="AL89" s="546"/>
      <c r="AM89" s="546"/>
      <c r="AN89" s="546"/>
      <c r="AO89" s="546"/>
      <c r="AP89" s="546"/>
      <c r="AQ89" s="546"/>
      <c r="AR89" s="546"/>
      <c r="AS89" s="546"/>
      <c r="AT89" s="546"/>
      <c r="AU89" s="546"/>
      <c r="AV89" s="546"/>
      <c r="AW89" s="546"/>
      <c r="AX89" s="546"/>
      <c r="AY89" s="546"/>
      <c r="AZ89" s="546"/>
      <c r="BA89" s="546"/>
      <c r="BB89" s="546"/>
      <c r="BC89" s="546"/>
      <c r="BD89" s="546"/>
      <c r="BE89" s="546"/>
      <c r="BF89" s="546"/>
      <c r="BG89" s="546"/>
      <c r="BH89" s="546"/>
      <c r="BI89" s="546"/>
      <c r="BJ89" s="546"/>
      <c r="BK89" s="546"/>
      <c r="BL89" s="546"/>
      <c r="BM89" s="546"/>
    </row>
  </sheetData>
  <conditionalFormatting sqref="A85:GR1008 A65:A84 A1:GR45 A55:GR64 A46:O54 S46:GR54 U65:GR84">
    <cfRule type="cellIs" dxfId="215" priority="78" stopIfTrue="1" operator="equal">
      <formula>0</formula>
    </cfRule>
  </conditionalFormatting>
  <conditionalFormatting sqref="P46:R54">
    <cfRule type="cellIs" dxfId="214" priority="38" stopIfTrue="1" operator="equal">
      <formula>0</formula>
    </cfRule>
  </conditionalFormatting>
  <conditionalFormatting sqref="D77:F77 H77:J77 L76:M78 D65:I69 L65:R75 M79:M84">
    <cfRule type="cellIs" dxfId="213" priority="37" stopIfTrue="1" operator="equal">
      <formula>0</formula>
    </cfRule>
  </conditionalFormatting>
  <conditionalFormatting sqref="B77 G77 B70:K76 B65:C69 J65:K69 C77:C83">
    <cfRule type="cellIs" dxfId="212" priority="36" stopIfTrue="1" operator="equal">
      <formula>0</formula>
    </cfRule>
  </conditionalFormatting>
  <conditionalFormatting sqref="N76:T76 N77:O82 S77:T82">
    <cfRule type="cellIs" dxfId="211" priority="35" stopIfTrue="1" operator="equal">
      <formula>0</formula>
    </cfRule>
  </conditionalFormatting>
  <conditionalFormatting sqref="K77">
    <cfRule type="cellIs" dxfId="210" priority="34" stopIfTrue="1" operator="equal">
      <formula>0</formula>
    </cfRule>
  </conditionalFormatting>
  <conditionalFormatting sqref="P77">
    <cfRule type="cellIs" dxfId="209" priority="33" stopIfTrue="1" operator="equal">
      <formula>0</formula>
    </cfRule>
  </conditionalFormatting>
  <conditionalFormatting sqref="Q77">
    <cfRule type="cellIs" dxfId="208" priority="32" stopIfTrue="1" operator="equal">
      <formula>0</formula>
    </cfRule>
  </conditionalFormatting>
  <conditionalFormatting sqref="R77">
    <cfRule type="cellIs" dxfId="207" priority="31" stopIfTrue="1" operator="equal">
      <formula>0</formula>
    </cfRule>
  </conditionalFormatting>
  <conditionalFormatting sqref="D78:F78 H78:J78">
    <cfRule type="cellIs" dxfId="206" priority="30" stopIfTrue="1" operator="equal">
      <formula>0</formula>
    </cfRule>
  </conditionalFormatting>
  <conditionalFormatting sqref="B78 G78">
    <cfRule type="cellIs" dxfId="205" priority="29" stopIfTrue="1" operator="equal">
      <formula>0</formula>
    </cfRule>
  </conditionalFormatting>
  <conditionalFormatting sqref="K78">
    <cfRule type="cellIs" dxfId="204" priority="28" stopIfTrue="1" operator="equal">
      <formula>0</formula>
    </cfRule>
  </conditionalFormatting>
  <conditionalFormatting sqref="P78">
    <cfRule type="cellIs" dxfId="203" priority="27" stopIfTrue="1" operator="equal">
      <formula>0</formula>
    </cfRule>
  </conditionalFormatting>
  <conditionalFormatting sqref="Q78">
    <cfRule type="cellIs" dxfId="202" priority="26" stopIfTrue="1" operator="equal">
      <formula>0</formula>
    </cfRule>
  </conditionalFormatting>
  <conditionalFormatting sqref="R78">
    <cfRule type="cellIs" dxfId="201" priority="25" stopIfTrue="1" operator="equal">
      <formula>0</formula>
    </cfRule>
  </conditionalFormatting>
  <conditionalFormatting sqref="L79:L84">
    <cfRule type="cellIs" dxfId="200" priority="24" stopIfTrue="1" operator="equal">
      <formula>0</formula>
    </cfRule>
  </conditionalFormatting>
  <conditionalFormatting sqref="B79">
    <cfRule type="cellIs" dxfId="199" priority="23" stopIfTrue="1" operator="equal">
      <formula>0</formula>
    </cfRule>
  </conditionalFormatting>
  <conditionalFormatting sqref="P79">
    <cfRule type="cellIs" dxfId="198" priority="22" stopIfTrue="1" operator="equal">
      <formula>0</formula>
    </cfRule>
  </conditionalFormatting>
  <conditionalFormatting sqref="Q79">
    <cfRule type="cellIs" dxfId="197" priority="21" stopIfTrue="1" operator="equal">
      <formula>0</formula>
    </cfRule>
  </conditionalFormatting>
  <conditionalFormatting sqref="R79">
    <cfRule type="cellIs" dxfId="196" priority="20" stopIfTrue="1" operator="equal">
      <formula>0</formula>
    </cfRule>
  </conditionalFormatting>
  <conditionalFormatting sqref="H80:J83 D80:F81 D83:F84 D82 H84 J84">
    <cfRule type="cellIs" dxfId="195" priority="19" stopIfTrue="1" operator="equal">
      <formula>0</formula>
    </cfRule>
  </conditionalFormatting>
  <conditionalFormatting sqref="B80:B83 G80:G84">
    <cfRule type="cellIs" dxfId="194" priority="18" stopIfTrue="1" operator="equal">
      <formula>0</formula>
    </cfRule>
  </conditionalFormatting>
  <conditionalFormatting sqref="K80:K84">
    <cfRule type="cellIs" dxfId="193" priority="17" stopIfTrue="1" operator="equal">
      <formula>0</formula>
    </cfRule>
  </conditionalFormatting>
  <conditionalFormatting sqref="K79">
    <cfRule type="cellIs" dxfId="192" priority="8" stopIfTrue="1" operator="equal">
      <formula>0</formula>
    </cfRule>
  </conditionalFormatting>
  <conditionalFormatting sqref="T83:T84 N83:N84">
    <cfRule type="cellIs" dxfId="191" priority="16" stopIfTrue="1" operator="equal">
      <formula>0</formula>
    </cfRule>
  </conditionalFormatting>
  <conditionalFormatting sqref="O83:O84">
    <cfRule type="cellIs" dxfId="190" priority="15" stopIfTrue="1" operator="equal">
      <formula>0</formula>
    </cfRule>
  </conditionalFormatting>
  <conditionalFormatting sqref="P80:P81 P83:P84">
    <cfRule type="cellIs" dxfId="189" priority="14" stopIfTrue="1" operator="equal">
      <formula>0</formula>
    </cfRule>
  </conditionalFormatting>
  <conditionalFormatting sqref="Q80:Q84">
    <cfRule type="cellIs" dxfId="188" priority="13" stopIfTrue="1" operator="equal">
      <formula>0</formula>
    </cfRule>
  </conditionalFormatting>
  <conditionalFormatting sqref="R80:R84">
    <cfRule type="cellIs" dxfId="187" priority="12" stopIfTrue="1" operator="equal">
      <formula>0</formula>
    </cfRule>
  </conditionalFormatting>
  <conditionalFormatting sqref="S83:S84">
    <cfRule type="cellIs" dxfId="186" priority="11" stopIfTrue="1" operator="equal">
      <formula>0</formula>
    </cfRule>
  </conditionalFormatting>
  <conditionalFormatting sqref="D79:F79 H79:J79">
    <cfRule type="cellIs" dxfId="185" priority="10" stopIfTrue="1" operator="equal">
      <formula>0</formula>
    </cfRule>
  </conditionalFormatting>
  <conditionalFormatting sqref="G79">
    <cfRule type="cellIs" dxfId="184" priority="9" stopIfTrue="1" operator="equal">
      <formula>0</formula>
    </cfRule>
  </conditionalFormatting>
  <conditionalFormatting sqref="P82">
    <cfRule type="cellIs" dxfId="183" priority="7" stopIfTrue="1" operator="equal">
      <formula>0</formula>
    </cfRule>
  </conditionalFormatting>
  <conditionalFormatting sqref="E82">
    <cfRule type="cellIs" dxfId="182" priority="6" stopIfTrue="1" operator="equal">
      <formula>0</formula>
    </cfRule>
  </conditionalFormatting>
  <conditionalFormatting sqref="F82">
    <cfRule type="cellIs" dxfId="181" priority="5" stopIfTrue="1" operator="equal">
      <formula>0</formula>
    </cfRule>
  </conditionalFormatting>
  <conditionalFormatting sqref="I84">
    <cfRule type="cellIs" dxfId="180" priority="4" stopIfTrue="1" operator="equal">
      <formula>0</formula>
    </cfRule>
  </conditionalFormatting>
  <conditionalFormatting sqref="B84">
    <cfRule type="cellIs" dxfId="179" priority="3" stopIfTrue="1" operator="equal">
      <formula>0</formula>
    </cfRule>
  </conditionalFormatting>
  <conditionalFormatting sqref="C84">
    <cfRule type="cellIs" dxfId="178" priority="2" stopIfTrue="1" operator="equal">
      <formula>0</formula>
    </cfRule>
  </conditionalFormatting>
  <conditionalFormatting sqref="S65:T75">
    <cfRule type="cellIs" dxfId="177" priority="1" stopIfTrue="1" operator="equal">
      <formula>0</formula>
    </cfRule>
  </conditionalFormatting>
  <pageMargins left="0.78740157480314965" right="0.78740157480314965" top="0.78740157480314965" bottom="0.78740157480314965" header="0.51181102362204722" footer="0.51181102362204722"/>
  <pageSetup paperSize="9" scale="98" fitToWidth="4" orientation="landscape" r:id="rId1"/>
  <headerFooter alignWithMargins="0">
    <oddFooter>&amp;L&amp;"Arial,Standard"&amp;10Stand: 14.01.2022&amp;C&amp;"Arial,Standard"&amp;10Bayerisches Landesamt für Statistik - Energiebilanz 2019&amp;R&amp;"Arial,Standard"&amp;10&amp;P von &amp;N</oddFooter>
  </headerFooter>
  <rowBreaks count="2" manualBreakCount="2">
    <brk id="29" max="20" man="1"/>
    <brk id="59" max="20" man="1"/>
  </rowBreaks>
  <colBreaks count="3" manualBreakCount="3">
    <brk id="12" max="128" man="1"/>
    <brk id="35" min="2" max="62" man="1"/>
    <brk id="45" min="2" max="5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tabColor theme="4" tint="0.39997558519241921"/>
  </sheetPr>
  <dimension ref="A1:R65"/>
  <sheetViews>
    <sheetView view="pageBreakPreview" zoomScaleNormal="100" zoomScaleSheetLayoutView="100" workbookViewId="0"/>
  </sheetViews>
  <sheetFormatPr baseColWidth="10" defaultColWidth="11.42578125" defaultRowHeight="15.75" customHeight="1"/>
  <cols>
    <col min="1" max="1" width="7.140625" style="13" customWidth="1"/>
    <col min="2" max="9" width="14.28515625" style="13" customWidth="1"/>
    <col min="10" max="10" width="7.140625" style="13" customWidth="1"/>
    <col min="11" max="13" width="9.85546875" style="13" customWidth="1"/>
    <col min="14" max="16384" width="11.42578125" style="13"/>
  </cols>
  <sheetData>
    <row r="1" spans="1:13" ht="15.75" customHeight="1">
      <c r="A1" s="504" t="s">
        <v>891</v>
      </c>
      <c r="B1" s="546"/>
      <c r="C1" s="546"/>
      <c r="D1" s="546"/>
      <c r="E1" s="546"/>
      <c r="F1" s="546"/>
      <c r="G1" s="546"/>
      <c r="H1" s="546"/>
      <c r="I1" s="546"/>
      <c r="J1" s="546"/>
      <c r="K1" s="546"/>
      <c r="L1" s="546"/>
      <c r="M1" s="546"/>
    </row>
    <row r="2" spans="1:13" ht="15.75" customHeight="1">
      <c r="A2" s="504"/>
      <c r="B2" s="546"/>
      <c r="C2" s="546"/>
      <c r="D2" s="548"/>
      <c r="E2" s="548"/>
      <c r="F2" s="548"/>
      <c r="G2" s="546"/>
      <c r="H2" s="546"/>
      <c r="I2" s="546"/>
      <c r="J2" s="546"/>
      <c r="K2" s="546"/>
      <c r="L2" s="546"/>
      <c r="M2" s="546"/>
    </row>
    <row r="3" spans="1:13" ht="15.75" customHeight="1">
      <c r="A3" s="273"/>
      <c r="B3" s="359"/>
      <c r="C3" s="409" t="s">
        <v>58</v>
      </c>
      <c r="D3" s="551"/>
      <c r="E3" s="552"/>
      <c r="F3" s="551"/>
      <c r="G3" s="554"/>
      <c r="H3" s="554"/>
      <c r="I3" s="554"/>
      <c r="J3" s="549"/>
      <c r="K3" s="549"/>
      <c r="L3" s="546"/>
      <c r="M3" s="546"/>
    </row>
    <row r="4" spans="1:13" ht="15.75" customHeight="1">
      <c r="A4" s="272"/>
      <c r="B4" s="274"/>
      <c r="C4" s="498" t="s">
        <v>18</v>
      </c>
      <c r="D4" s="496"/>
      <c r="E4" s="497"/>
      <c r="F4" s="495"/>
      <c r="G4" s="495"/>
      <c r="H4" s="495"/>
      <c r="I4" s="495"/>
      <c r="J4" s="549"/>
      <c r="K4" s="546"/>
      <c r="L4" s="546"/>
      <c r="M4" s="546"/>
    </row>
    <row r="5" spans="1:13" ht="15.75" customHeight="1">
      <c r="A5" s="271"/>
      <c r="B5" s="328" t="s">
        <v>380</v>
      </c>
      <c r="C5" s="284"/>
      <c r="D5" s="476"/>
      <c r="E5" s="476"/>
      <c r="F5" s="476"/>
      <c r="G5" s="476"/>
      <c r="H5" s="476"/>
      <c r="I5" s="476"/>
      <c r="J5" s="549"/>
      <c r="K5" s="546"/>
      <c r="L5" s="546"/>
      <c r="M5" s="546"/>
    </row>
    <row r="6" spans="1:13" ht="15.75" customHeight="1">
      <c r="A6" s="85">
        <v>1970</v>
      </c>
      <c r="B6" s="319">
        <v>25802</v>
      </c>
      <c r="C6" s="88">
        <v>12900</v>
      </c>
      <c r="D6" s="88">
        <v>3746</v>
      </c>
      <c r="E6" s="88">
        <v>-74</v>
      </c>
      <c r="F6" s="88">
        <v>29474</v>
      </c>
      <c r="G6" s="316">
        <v>167</v>
      </c>
      <c r="H6" s="316">
        <v>5066</v>
      </c>
      <c r="I6" s="316">
        <v>24241</v>
      </c>
      <c r="J6" s="546"/>
      <c r="K6" s="546"/>
      <c r="L6" s="310"/>
      <c r="M6" s="310"/>
    </row>
    <row r="7" spans="1:13" ht="15.75" customHeight="1">
      <c r="A7" s="85">
        <v>1975</v>
      </c>
      <c r="B7" s="319">
        <v>28687</v>
      </c>
      <c r="C7" s="88">
        <v>18812</v>
      </c>
      <c r="D7" s="88">
        <v>26897</v>
      </c>
      <c r="E7" s="88">
        <v>-360</v>
      </c>
      <c r="F7" s="88">
        <v>55224</v>
      </c>
      <c r="G7" s="316">
        <v>90</v>
      </c>
      <c r="H7" s="316">
        <v>4678</v>
      </c>
      <c r="I7" s="316">
        <v>50456</v>
      </c>
      <c r="J7" s="546"/>
      <c r="K7" s="546"/>
      <c r="L7" s="310"/>
      <c r="M7" s="310"/>
    </row>
    <row r="8" spans="1:13" ht="15.75" customHeight="1">
      <c r="A8" s="85">
        <v>1980</v>
      </c>
      <c r="B8" s="319">
        <v>27196</v>
      </c>
      <c r="C8" s="88">
        <v>18581</v>
      </c>
      <c r="D8" s="88">
        <v>43092</v>
      </c>
      <c r="E8" s="88">
        <v>-332</v>
      </c>
      <c r="F8" s="88">
        <v>69956</v>
      </c>
      <c r="G8" s="316">
        <v>2643</v>
      </c>
      <c r="H8" s="316">
        <v>4817</v>
      </c>
      <c r="I8" s="316">
        <v>62496</v>
      </c>
      <c r="J8" s="546"/>
      <c r="K8" s="546"/>
      <c r="L8" s="310"/>
      <c r="M8" s="310"/>
    </row>
    <row r="9" spans="1:13" ht="15.75" customHeight="1">
      <c r="A9" s="85">
        <v>1985</v>
      </c>
      <c r="B9" s="319">
        <v>22173</v>
      </c>
      <c r="C9" s="88">
        <v>15804</v>
      </c>
      <c r="D9" s="88">
        <v>40524</v>
      </c>
      <c r="E9" s="88">
        <v>-1234</v>
      </c>
      <c r="F9" s="88">
        <v>61463</v>
      </c>
      <c r="G9" s="316">
        <v>1353</v>
      </c>
      <c r="H9" s="316">
        <v>2395</v>
      </c>
      <c r="I9" s="316">
        <v>57715</v>
      </c>
      <c r="J9" s="546"/>
      <c r="K9" s="546"/>
      <c r="L9" s="310"/>
      <c r="M9" s="310"/>
    </row>
    <row r="10" spans="1:13" ht="15.75" customHeight="1">
      <c r="A10" s="317">
        <v>1990</v>
      </c>
      <c r="B10" s="1129">
        <v>18422</v>
      </c>
      <c r="C10" s="1123">
        <v>17703</v>
      </c>
      <c r="D10" s="1123">
        <v>56447</v>
      </c>
      <c r="E10" s="1123">
        <v>-634</v>
      </c>
      <c r="F10" s="1123">
        <v>74235</v>
      </c>
      <c r="G10" s="1123">
        <v>1335</v>
      </c>
      <c r="H10" s="1123">
        <v>1318</v>
      </c>
      <c r="I10" s="1098">
        <v>71582</v>
      </c>
      <c r="J10" s="546"/>
      <c r="K10" s="546"/>
      <c r="L10" s="310"/>
      <c r="M10" s="310"/>
    </row>
    <row r="11" spans="1:13" ht="15.75" customHeight="1">
      <c r="A11" s="317">
        <v>1991</v>
      </c>
      <c r="B11" s="1129">
        <v>18268</v>
      </c>
      <c r="C11" s="1123">
        <v>17460</v>
      </c>
      <c r="D11" s="1123">
        <v>59721</v>
      </c>
      <c r="E11" s="1123">
        <v>850</v>
      </c>
      <c r="F11" s="1123">
        <v>78839</v>
      </c>
      <c r="G11" s="1123">
        <v>2175</v>
      </c>
      <c r="H11" s="1123">
        <v>1518</v>
      </c>
      <c r="I11" s="1098">
        <v>75146</v>
      </c>
      <c r="J11" s="546"/>
      <c r="K11" s="546"/>
      <c r="L11" s="310"/>
      <c r="M11" s="310"/>
    </row>
    <row r="12" spans="1:13" ht="15.75" customHeight="1">
      <c r="A12" s="317">
        <v>1992</v>
      </c>
      <c r="B12" s="1129">
        <v>18628</v>
      </c>
      <c r="C12" s="1123">
        <v>17714</v>
      </c>
      <c r="D12" s="1123">
        <v>62342</v>
      </c>
      <c r="E12" s="1123">
        <v>-1351</v>
      </c>
      <c r="F12" s="1123">
        <v>79619</v>
      </c>
      <c r="G12" s="1123">
        <v>3596</v>
      </c>
      <c r="H12" s="1123">
        <v>1114</v>
      </c>
      <c r="I12" s="1098">
        <v>74909</v>
      </c>
      <c r="J12" s="546"/>
      <c r="K12" s="546"/>
      <c r="L12" s="310"/>
      <c r="M12" s="310"/>
    </row>
    <row r="13" spans="1:13" ht="15.75" customHeight="1">
      <c r="A13" s="317">
        <v>1993</v>
      </c>
      <c r="B13" s="1129">
        <v>18560</v>
      </c>
      <c r="C13" s="1123">
        <v>17629</v>
      </c>
      <c r="D13" s="1123">
        <v>66436</v>
      </c>
      <c r="E13" s="1123">
        <v>-796</v>
      </c>
      <c r="F13" s="1123">
        <v>84200</v>
      </c>
      <c r="G13" s="1123">
        <v>3846</v>
      </c>
      <c r="H13" s="1123">
        <v>-781</v>
      </c>
      <c r="I13" s="1098">
        <v>81135</v>
      </c>
      <c r="J13" s="546"/>
      <c r="K13" s="546"/>
      <c r="L13" s="310"/>
      <c r="M13" s="310"/>
    </row>
    <row r="14" spans="1:13" ht="15.75" customHeight="1">
      <c r="A14" s="317">
        <v>1994</v>
      </c>
      <c r="B14" s="319">
        <v>19411</v>
      </c>
      <c r="C14" s="88">
        <v>18498</v>
      </c>
      <c r="D14" s="88">
        <v>69709</v>
      </c>
      <c r="E14" s="88">
        <v>-2660</v>
      </c>
      <c r="F14" s="1123">
        <v>86460</v>
      </c>
      <c r="G14" s="88">
        <v>4765</v>
      </c>
      <c r="H14" s="88">
        <v>-387</v>
      </c>
      <c r="I14" s="1098">
        <v>82082</v>
      </c>
      <c r="J14" s="546"/>
      <c r="K14" s="546"/>
      <c r="L14" s="310"/>
      <c r="M14" s="310"/>
    </row>
    <row r="15" spans="1:13" ht="15.75" customHeight="1">
      <c r="A15" s="317">
        <v>1995</v>
      </c>
      <c r="B15" s="1129">
        <v>20017.2</v>
      </c>
      <c r="C15" s="1123">
        <v>19121</v>
      </c>
      <c r="D15" s="1123">
        <v>73164</v>
      </c>
      <c r="E15" s="1123">
        <v>-934</v>
      </c>
      <c r="F15" s="1123">
        <v>92247.2</v>
      </c>
      <c r="G15" s="1123">
        <v>3226.2</v>
      </c>
      <c r="H15" s="1098">
        <v>1694.2</v>
      </c>
      <c r="I15" s="1098">
        <v>87326.8</v>
      </c>
      <c r="J15" s="546"/>
      <c r="K15" s="546"/>
      <c r="L15" s="310"/>
      <c r="M15" s="310"/>
    </row>
    <row r="16" spans="1:13" ht="15.75" customHeight="1">
      <c r="A16" s="317">
        <v>1996</v>
      </c>
      <c r="B16" s="1129">
        <v>21588</v>
      </c>
      <c r="C16" s="1123">
        <v>20707</v>
      </c>
      <c r="D16" s="1123">
        <v>83011</v>
      </c>
      <c r="E16" s="1123">
        <v>-1371</v>
      </c>
      <c r="F16" s="1123">
        <v>103228</v>
      </c>
      <c r="G16" s="1123">
        <v>3716</v>
      </c>
      <c r="H16" s="1098">
        <v>-60</v>
      </c>
      <c r="I16" s="1098">
        <v>99572</v>
      </c>
      <c r="J16" s="546"/>
      <c r="K16" s="546"/>
      <c r="L16" s="310"/>
      <c r="M16" s="310"/>
    </row>
    <row r="17" spans="1:18" ht="15.75" customHeight="1">
      <c r="A17" s="317">
        <v>1997</v>
      </c>
      <c r="B17" s="1129">
        <v>21256</v>
      </c>
      <c r="C17" s="1123">
        <v>20356</v>
      </c>
      <c r="D17" s="1123">
        <v>80886</v>
      </c>
      <c r="E17" s="1123">
        <v>-3031</v>
      </c>
      <c r="F17" s="1123">
        <v>99111</v>
      </c>
      <c r="G17" s="1123">
        <v>3992</v>
      </c>
      <c r="H17" s="1098">
        <v>554</v>
      </c>
      <c r="I17" s="1098">
        <v>94565</v>
      </c>
      <c r="J17" s="546"/>
      <c r="K17" s="546"/>
      <c r="L17" s="310"/>
      <c r="M17" s="310"/>
    </row>
    <row r="18" spans="1:18" ht="15.75" customHeight="1">
      <c r="A18" s="317">
        <v>1998</v>
      </c>
      <c r="B18" s="1129">
        <v>20652</v>
      </c>
      <c r="C18" s="1123">
        <v>19889</v>
      </c>
      <c r="D18" s="1123">
        <v>79118</v>
      </c>
      <c r="E18" s="1123">
        <v>899</v>
      </c>
      <c r="F18" s="1123">
        <v>100669</v>
      </c>
      <c r="G18" s="1123">
        <v>4783</v>
      </c>
      <c r="H18" s="1098">
        <v>-360</v>
      </c>
      <c r="I18" s="1098">
        <v>96246</v>
      </c>
      <c r="J18" s="546"/>
      <c r="K18" s="546"/>
      <c r="L18" s="310"/>
      <c r="M18" s="310"/>
    </row>
    <row r="19" spans="1:18" ht="15.75" customHeight="1">
      <c r="A19" s="317">
        <v>1999</v>
      </c>
      <c r="B19" s="1129">
        <v>22047</v>
      </c>
      <c r="C19" s="1123">
        <v>21244</v>
      </c>
      <c r="D19" s="1123">
        <v>83159</v>
      </c>
      <c r="E19" s="1123">
        <v>-3092</v>
      </c>
      <c r="F19" s="1123">
        <v>102114</v>
      </c>
      <c r="G19" s="1123">
        <v>6521</v>
      </c>
      <c r="H19" s="1098">
        <v>-132</v>
      </c>
      <c r="I19" s="1098">
        <v>95725</v>
      </c>
      <c r="J19" s="546"/>
      <c r="K19" s="546"/>
      <c r="L19" s="310"/>
      <c r="M19" s="310"/>
    </row>
    <row r="20" spans="1:18" ht="15.75" customHeight="1">
      <c r="A20" s="99" t="s">
        <v>168</v>
      </c>
      <c r="B20" s="88"/>
      <c r="C20" s="88"/>
      <c r="D20" s="88"/>
      <c r="E20" s="88"/>
      <c r="F20" s="88"/>
      <c r="G20" s="316"/>
      <c r="H20" s="315"/>
      <c r="I20" s="316"/>
      <c r="J20" s="546"/>
      <c r="K20" s="546"/>
      <c r="L20" s="546"/>
      <c r="M20" s="546"/>
      <c r="R20" s="1095"/>
    </row>
    <row r="21" spans="1:18" ht="15.75" customHeight="1">
      <c r="A21" s="106" t="s">
        <v>917</v>
      </c>
      <c r="B21" s="88"/>
      <c r="C21" s="88"/>
      <c r="D21" s="88"/>
      <c r="E21" s="88"/>
      <c r="F21" s="88"/>
      <c r="G21" s="316"/>
      <c r="H21" s="315"/>
      <c r="I21" s="316"/>
      <c r="J21" s="546"/>
      <c r="K21" s="546"/>
      <c r="L21" s="546"/>
      <c r="M21" s="546"/>
    </row>
    <row r="22" spans="1:18" ht="15.75" customHeight="1">
      <c r="A22" s="106" t="s">
        <v>264</v>
      </c>
      <c r="B22" s="88"/>
      <c r="C22" s="88"/>
      <c r="D22" s="88"/>
      <c r="E22" s="88"/>
      <c r="F22" s="88"/>
      <c r="G22" s="316"/>
      <c r="H22" s="315"/>
      <c r="I22" s="316"/>
      <c r="J22" s="546"/>
      <c r="K22" s="546"/>
      <c r="L22" s="546"/>
      <c r="M22" s="546"/>
      <c r="N22" s="1095"/>
    </row>
    <row r="23" spans="1:18" ht="15.75" customHeight="1">
      <c r="A23" s="106" t="s">
        <v>571</v>
      </c>
      <c r="B23" s="88"/>
      <c r="C23" s="88"/>
      <c r="D23" s="88"/>
      <c r="E23" s="88"/>
      <c r="F23" s="88"/>
      <c r="G23" s="316"/>
      <c r="H23" s="315"/>
      <c r="I23" s="316"/>
      <c r="J23" s="546"/>
      <c r="K23" s="546"/>
      <c r="L23" s="546"/>
      <c r="M23" s="546"/>
    </row>
    <row r="24" spans="1:18" ht="15.75" customHeight="1">
      <c r="A24" s="106" t="s">
        <v>426</v>
      </c>
      <c r="B24" s="88"/>
      <c r="C24" s="88"/>
      <c r="D24" s="88"/>
      <c r="E24" s="88"/>
      <c r="F24" s="88"/>
      <c r="G24" s="316"/>
      <c r="H24" s="315"/>
      <c r="I24" s="316"/>
      <c r="J24" s="546"/>
      <c r="K24" s="546"/>
      <c r="L24" s="546"/>
      <c r="M24" s="546"/>
    </row>
    <row r="25" spans="1:18" ht="15.75" customHeight="1">
      <c r="A25" s="504" t="s">
        <v>891</v>
      </c>
      <c r="B25" s="546"/>
      <c r="C25" s="546"/>
      <c r="D25" s="546"/>
      <c r="E25" s="546"/>
      <c r="F25" s="546"/>
      <c r="G25" s="546"/>
      <c r="H25" s="546"/>
      <c r="I25" s="546"/>
      <c r="J25" s="546"/>
      <c r="K25" s="546"/>
      <c r="L25" s="546"/>
      <c r="M25" s="546"/>
    </row>
    <row r="26" spans="1:18" ht="15.75" customHeight="1">
      <c r="A26" s="504"/>
      <c r="B26" s="546"/>
      <c r="C26" s="546"/>
      <c r="D26" s="548"/>
      <c r="E26" s="548"/>
      <c r="F26" s="548"/>
      <c r="G26" s="546"/>
      <c r="H26" s="546"/>
      <c r="I26" s="546"/>
      <c r="J26" s="546"/>
      <c r="K26" s="546"/>
      <c r="L26" s="546"/>
      <c r="M26" s="546"/>
    </row>
    <row r="27" spans="1:18" ht="15.75" customHeight="1">
      <c r="A27" s="273"/>
      <c r="B27" s="678"/>
      <c r="C27" s="664" t="s">
        <v>58</v>
      </c>
      <c r="D27" s="682"/>
      <c r="E27" s="683"/>
      <c r="F27" s="682"/>
      <c r="G27" s="684"/>
      <c r="H27" s="684"/>
      <c r="I27" s="684"/>
      <c r="J27" s="546"/>
      <c r="K27" s="546"/>
      <c r="L27" s="546"/>
      <c r="M27" s="546"/>
    </row>
    <row r="28" spans="1:18" ht="15.75" customHeight="1">
      <c r="A28" s="272"/>
      <c r="B28" s="656"/>
      <c r="C28" s="676" t="s">
        <v>18</v>
      </c>
      <c r="D28" s="685"/>
      <c r="E28" s="658"/>
      <c r="F28" s="511"/>
      <c r="G28" s="511"/>
      <c r="H28" s="511"/>
      <c r="I28" s="511"/>
      <c r="J28" s="546"/>
      <c r="K28" s="546"/>
      <c r="L28" s="546"/>
      <c r="M28" s="546"/>
    </row>
    <row r="29" spans="1:18" ht="15.75" customHeight="1">
      <c r="A29" s="271"/>
      <c r="B29" s="660" t="s">
        <v>380</v>
      </c>
      <c r="C29" s="661"/>
      <c r="D29" s="681"/>
      <c r="E29" s="681"/>
      <c r="F29" s="681"/>
      <c r="G29" s="681"/>
      <c r="H29" s="681"/>
      <c r="I29" s="681"/>
      <c r="J29" s="546"/>
      <c r="K29" s="546"/>
      <c r="L29" s="546"/>
      <c r="M29" s="546"/>
    </row>
    <row r="30" spans="1:18" ht="15.75" customHeight="1">
      <c r="A30" s="317">
        <v>2000</v>
      </c>
      <c r="B30" s="1129">
        <v>20799</v>
      </c>
      <c r="C30" s="1123">
        <v>20092</v>
      </c>
      <c r="D30" s="1123">
        <v>84311.171846210535</v>
      </c>
      <c r="E30" s="1123">
        <v>-685.41948163616269</v>
      </c>
      <c r="F30" s="1123">
        <v>104424.75236457438</v>
      </c>
      <c r="G30" s="1123">
        <v>9715.5784301682834</v>
      </c>
      <c r="H30" s="1098">
        <v>2196.8260655939084</v>
      </c>
      <c r="I30" s="1098">
        <v>92512.347868812183</v>
      </c>
      <c r="J30" s="546"/>
      <c r="K30" s="546"/>
      <c r="L30" s="310"/>
      <c r="M30" s="310"/>
    </row>
    <row r="31" spans="1:18" ht="15.75" customHeight="1">
      <c r="A31" s="317">
        <v>2001</v>
      </c>
      <c r="B31" s="1129">
        <v>20945</v>
      </c>
      <c r="C31" s="1123">
        <v>20283</v>
      </c>
      <c r="D31" s="1123">
        <v>83921.152151042115</v>
      </c>
      <c r="E31" s="1123">
        <v>1934.6583639000257</v>
      </c>
      <c r="F31" s="1123">
        <v>106800.81051494215</v>
      </c>
      <c r="G31" s="1123">
        <v>6969.1982143364903</v>
      </c>
      <c r="H31" s="1098">
        <v>-173.61230060565867</v>
      </c>
      <c r="I31" s="1098">
        <v>100005.22460121132</v>
      </c>
      <c r="J31" s="546"/>
      <c r="K31" s="546"/>
      <c r="L31" s="310"/>
      <c r="M31" s="310"/>
    </row>
    <row r="32" spans="1:18" ht="15.75" customHeight="1">
      <c r="A32" s="317">
        <v>2002</v>
      </c>
      <c r="B32" s="319">
        <v>21095</v>
      </c>
      <c r="C32" s="88">
        <v>20230</v>
      </c>
      <c r="D32" s="88">
        <v>87114</v>
      </c>
      <c r="E32" s="88">
        <v>-645</v>
      </c>
      <c r="F32" s="88">
        <v>107564</v>
      </c>
      <c r="G32" s="88">
        <v>7662</v>
      </c>
      <c r="H32" s="316">
        <v>1173</v>
      </c>
      <c r="I32" s="316">
        <v>98729</v>
      </c>
      <c r="J32" s="546"/>
      <c r="K32" s="546"/>
      <c r="L32" s="310"/>
      <c r="M32" s="310"/>
    </row>
    <row r="33" spans="1:13" ht="15.75" customHeight="1">
      <c r="A33" s="317">
        <v>2003</v>
      </c>
      <c r="B33" s="319">
        <v>21793.686969000002</v>
      </c>
      <c r="C33" s="88">
        <v>21058.686969000002</v>
      </c>
      <c r="D33" s="88">
        <v>92851.214633746873</v>
      </c>
      <c r="E33" s="88">
        <v>464.29390328788435</v>
      </c>
      <c r="F33" s="88">
        <v>115109.19550603475</v>
      </c>
      <c r="G33" s="88">
        <v>14128.692523441019</v>
      </c>
      <c r="H33" s="316">
        <v>966.70988462640435</v>
      </c>
      <c r="I33" s="316">
        <v>100013.79309796734</v>
      </c>
      <c r="J33" s="546"/>
      <c r="K33" s="546"/>
      <c r="L33" s="1095"/>
      <c r="M33" s="1095"/>
    </row>
    <row r="34" spans="1:13" ht="15.75" customHeight="1">
      <c r="A34" s="317">
        <v>2004</v>
      </c>
      <c r="B34" s="1129">
        <v>20212.033518</v>
      </c>
      <c r="C34" s="1123">
        <v>19487.033518</v>
      </c>
      <c r="D34" s="1123">
        <v>99760.315378946078</v>
      </c>
      <c r="E34" s="1123">
        <v>-2650.952995127544</v>
      </c>
      <c r="F34" s="1123">
        <v>117321.39590181853</v>
      </c>
      <c r="G34" s="1123">
        <v>15841.431949391967</v>
      </c>
      <c r="H34" s="1098">
        <v>2076.8697098729936</v>
      </c>
      <c r="I34" s="1098">
        <v>99403.094242553576</v>
      </c>
      <c r="J34" s="546"/>
      <c r="K34" s="546"/>
      <c r="L34" s="1095"/>
      <c r="M34" s="1095"/>
    </row>
    <row r="35" spans="1:13" ht="15.75" customHeight="1">
      <c r="A35" s="317">
        <v>2005</v>
      </c>
      <c r="B35" s="319">
        <v>17383.315291232964</v>
      </c>
      <c r="C35" s="88">
        <v>16708.315291232964</v>
      </c>
      <c r="D35" s="88">
        <v>94143.114995990793</v>
      </c>
      <c r="E35" s="88">
        <v>1799.9752084381132</v>
      </c>
      <c r="F35" s="88">
        <v>113326.40549566188</v>
      </c>
      <c r="G35" s="88">
        <v>20237.05276720976</v>
      </c>
      <c r="H35" s="316">
        <v>2817.7733064904296</v>
      </c>
      <c r="I35" s="316">
        <v>90271.579421961695</v>
      </c>
      <c r="J35" s="546"/>
      <c r="K35" s="546"/>
      <c r="L35" s="310"/>
      <c r="M35" s="310"/>
    </row>
    <row r="36" spans="1:13" ht="15.75" customHeight="1">
      <c r="A36" s="317">
        <v>2006</v>
      </c>
      <c r="B36" s="319">
        <v>18204.937089850009</v>
      </c>
      <c r="C36" s="88">
        <v>17363.937089850009</v>
      </c>
      <c r="D36" s="88">
        <v>93043.960568966999</v>
      </c>
      <c r="E36" s="88">
        <v>-726.46796427535628</v>
      </c>
      <c r="F36" s="88">
        <v>110522.42969454164</v>
      </c>
      <c r="G36" s="88">
        <v>15500.448620626123</v>
      </c>
      <c r="H36" s="316">
        <v>2574.6785524251982</v>
      </c>
      <c r="I36" s="316">
        <v>92447.302521490317</v>
      </c>
      <c r="J36" s="546"/>
      <c r="K36" s="546"/>
      <c r="L36" s="310"/>
      <c r="M36" s="310"/>
    </row>
    <row r="37" spans="1:13" ht="15.75" customHeight="1">
      <c r="A37" s="317">
        <v>2007</v>
      </c>
      <c r="B37" s="319">
        <v>17801.580209843898</v>
      </c>
      <c r="C37" s="88">
        <v>17186.580209843898</v>
      </c>
      <c r="D37" s="88">
        <v>86600.622728311879</v>
      </c>
      <c r="E37" s="88">
        <v>2615.0179114373459</v>
      </c>
      <c r="F37" s="88">
        <v>107017.22084959313</v>
      </c>
      <c r="G37" s="88">
        <v>15671.588658363904</v>
      </c>
      <c r="H37" s="316">
        <v>5030.5056203677659</v>
      </c>
      <c r="I37" s="316">
        <v>86315.126570861452</v>
      </c>
      <c r="J37" s="546"/>
      <c r="K37" s="546"/>
      <c r="L37" s="310"/>
      <c r="M37" s="310"/>
    </row>
    <row r="38" spans="1:13" ht="15.75" customHeight="1">
      <c r="A38" s="317">
        <v>2008</v>
      </c>
      <c r="B38" s="319">
        <v>15771.720441091413</v>
      </c>
      <c r="C38" s="88">
        <v>15262.720441091413</v>
      </c>
      <c r="D38" s="88">
        <v>90758.954822226413</v>
      </c>
      <c r="E38" s="88">
        <v>641.27975655548937</v>
      </c>
      <c r="F38" s="88">
        <v>107171.95501987332</v>
      </c>
      <c r="G38" s="88">
        <v>15047.462148566072</v>
      </c>
      <c r="H38" s="316">
        <v>4244.288778674445</v>
      </c>
      <c r="I38" s="316">
        <v>87880.204092632805</v>
      </c>
      <c r="J38" s="546"/>
      <c r="K38" s="546"/>
      <c r="L38" s="310"/>
      <c r="M38" s="310"/>
    </row>
    <row r="39" spans="1:13" ht="15.75" customHeight="1">
      <c r="A39" s="317">
        <v>2009</v>
      </c>
      <c r="B39" s="319">
        <v>15580.401630708709</v>
      </c>
      <c r="C39" s="88">
        <v>15173.401630708709</v>
      </c>
      <c r="D39" s="88">
        <v>87656.91458329781</v>
      </c>
      <c r="E39" s="88">
        <v>-3175.0896037352218</v>
      </c>
      <c r="F39" s="88">
        <v>100062.2266102713</v>
      </c>
      <c r="G39" s="88">
        <v>13230.056407063039</v>
      </c>
      <c r="H39" s="316">
        <v>1048.5903801900367</v>
      </c>
      <c r="I39" s="316">
        <v>85783.579823018226</v>
      </c>
      <c r="J39" s="546"/>
      <c r="K39" s="546"/>
      <c r="L39" s="310"/>
      <c r="M39" s="310"/>
    </row>
    <row r="40" spans="1:13" ht="15.75" customHeight="1">
      <c r="A40" s="317">
        <v>2010</v>
      </c>
      <c r="B40" s="319">
        <v>13443.470101509854</v>
      </c>
      <c r="C40" s="88">
        <v>12843.470101509854</v>
      </c>
      <c r="D40" s="88">
        <v>94026.341380192782</v>
      </c>
      <c r="E40" s="88">
        <v>3754.5679433592086</v>
      </c>
      <c r="F40" s="88">
        <v>111224.37942506184</v>
      </c>
      <c r="G40" s="88">
        <v>20471.961102106972</v>
      </c>
      <c r="H40" s="316">
        <v>7694.9117120191077</v>
      </c>
      <c r="I40" s="316">
        <v>83057.506610935758</v>
      </c>
      <c r="J40" s="546"/>
      <c r="K40" s="546"/>
      <c r="L40" s="310"/>
      <c r="M40" s="310"/>
    </row>
    <row r="41" spans="1:13" ht="15.75" customHeight="1">
      <c r="A41" s="317">
        <v>2011</v>
      </c>
      <c r="B41" s="319">
        <v>13401.162074554297</v>
      </c>
      <c r="C41" s="88">
        <v>12700.162074554297</v>
      </c>
      <c r="D41" s="88">
        <v>89680.116011259917</v>
      </c>
      <c r="E41" s="88">
        <v>-1998.3280730188519</v>
      </c>
      <c r="F41" s="88">
        <v>101082.95001279535</v>
      </c>
      <c r="G41" s="88">
        <v>17610.713981062872</v>
      </c>
      <c r="H41" s="316">
        <v>6796.7259233984478</v>
      </c>
      <c r="I41" s="316">
        <v>76675.510108334027</v>
      </c>
      <c r="J41" s="546"/>
      <c r="K41" s="546"/>
      <c r="L41" s="310"/>
      <c r="M41" s="310"/>
    </row>
    <row r="42" spans="1:13" ht="15.75" customHeight="1">
      <c r="A42" s="85">
        <v>2012</v>
      </c>
      <c r="B42" s="744">
        <v>11873.214620830846</v>
      </c>
      <c r="C42" s="763">
        <v>11108.214620830846</v>
      </c>
      <c r="D42" s="763">
        <v>88435.895248656496</v>
      </c>
      <c r="E42" s="763">
        <v>506.38914953510198</v>
      </c>
      <c r="F42" s="763">
        <v>100815.49901902243</v>
      </c>
      <c r="G42" s="763">
        <v>17023.867610679863</v>
      </c>
      <c r="H42" s="767">
        <v>4359.2716881344368</v>
      </c>
      <c r="I42" s="767">
        <v>79432.359720208129</v>
      </c>
      <c r="J42" s="546"/>
      <c r="K42" s="546"/>
      <c r="L42" s="310"/>
      <c r="M42" s="310"/>
    </row>
    <row r="43" spans="1:13" s="734" customFormat="1" ht="15.75" customHeight="1">
      <c r="A43" s="743">
        <v>2013</v>
      </c>
      <c r="B43" s="744">
        <v>11460.101339247634</v>
      </c>
      <c r="C43" s="763">
        <v>10644.101339247634</v>
      </c>
      <c r="D43" s="763">
        <v>97815.610338650527</v>
      </c>
      <c r="E43" s="763">
        <v>491.64889533395893</v>
      </c>
      <c r="F43" s="763">
        <v>109767.36057323212</v>
      </c>
      <c r="G43" s="763">
        <v>21969.120532286961</v>
      </c>
      <c r="H43" s="767">
        <v>2655.6668088373281</v>
      </c>
      <c r="I43" s="767">
        <v>85142.573232107825</v>
      </c>
      <c r="J43" s="546"/>
      <c r="K43" s="546"/>
      <c r="L43" s="765"/>
      <c r="M43" s="765"/>
    </row>
    <row r="44" spans="1:13" s="734" customFormat="1" ht="15.75" customHeight="1">
      <c r="A44" s="743">
        <v>2014</v>
      </c>
      <c r="B44" s="744">
        <v>9170.5992493389076</v>
      </c>
      <c r="C44" s="763">
        <v>8525.5992493389076</v>
      </c>
      <c r="D44" s="763">
        <v>89931.621598566926</v>
      </c>
      <c r="E44" s="763">
        <v>-533.20822315107068</v>
      </c>
      <c r="F44" s="763">
        <v>98569.01262475476</v>
      </c>
      <c r="G44" s="763">
        <v>22282.965111319631</v>
      </c>
      <c r="H44" s="767">
        <v>6479.0659387528794</v>
      </c>
      <c r="I44" s="767">
        <v>69806.981574682257</v>
      </c>
      <c r="J44" s="546"/>
      <c r="K44" s="546"/>
      <c r="L44" s="765"/>
      <c r="M44" s="765"/>
    </row>
    <row r="45" spans="1:13" s="734" customFormat="1" ht="15.75" customHeight="1">
      <c r="A45" s="799">
        <v>2015</v>
      </c>
      <c r="B45" s="800">
        <v>8535.7214876738053</v>
      </c>
      <c r="C45" s="796">
        <v>7954.7214876738053</v>
      </c>
      <c r="D45" s="796">
        <v>102557.67295060992</v>
      </c>
      <c r="E45" s="796">
        <v>778.06022349228022</v>
      </c>
      <c r="F45" s="796">
        <v>111871.45466177601</v>
      </c>
      <c r="G45" s="796">
        <v>32518.433847991131</v>
      </c>
      <c r="H45" s="798">
        <v>6436.174699309051</v>
      </c>
      <c r="I45" s="798">
        <v>72916.846114475833</v>
      </c>
      <c r="J45" s="546"/>
      <c r="K45" s="546"/>
      <c r="L45" s="765"/>
      <c r="M45" s="765"/>
    </row>
    <row r="46" spans="1:13" s="821" customFormat="1" ht="15.75" customHeight="1">
      <c r="A46" s="832">
        <v>2016</v>
      </c>
      <c r="B46" s="1100">
        <v>8210.4904887827361</v>
      </c>
      <c r="C46" s="1093">
        <v>7550.4904887827361</v>
      </c>
      <c r="D46" s="1093">
        <v>102265.83639000257</v>
      </c>
      <c r="E46" s="1093">
        <v>145.25292160709719</v>
      </c>
      <c r="F46" s="1093">
        <v>110621.5798003924</v>
      </c>
      <c r="G46" s="1093">
        <v>23071.056896698799</v>
      </c>
      <c r="H46" s="1098">
        <v>4764.9271517529642</v>
      </c>
      <c r="I46" s="1098">
        <v>82785.595751940637</v>
      </c>
      <c r="J46" s="836"/>
      <c r="K46" s="836"/>
      <c r="L46" s="830"/>
      <c r="M46" s="830"/>
    </row>
    <row r="47" spans="1:13" s="927" customFormat="1" ht="15.75" customHeight="1">
      <c r="A47" s="932">
        <v>2017</v>
      </c>
      <c r="B47" s="1129">
        <v>7451.9042054081729</v>
      </c>
      <c r="C47" s="1123">
        <v>7000.9042054081729</v>
      </c>
      <c r="D47" s="1123">
        <v>114281.90736159687</v>
      </c>
      <c r="E47" s="1123">
        <v>638.53962296340535</v>
      </c>
      <c r="F47" s="1123">
        <v>122372.35118996844</v>
      </c>
      <c r="G47" s="1123">
        <v>32109.801245415001</v>
      </c>
      <c r="H47" s="1098">
        <v>5480.6984560266137</v>
      </c>
      <c r="I47" s="1098">
        <v>84781.851488526823</v>
      </c>
      <c r="J47" s="933"/>
      <c r="K47" s="933"/>
      <c r="L47" s="930"/>
      <c r="M47" s="930"/>
    </row>
    <row r="48" spans="1:13" s="1090" customFormat="1" ht="15.75" customHeight="1">
      <c r="A48" s="1099">
        <v>2018</v>
      </c>
      <c r="B48" s="1129">
        <v>6156.2972788535362</v>
      </c>
      <c r="C48" s="1123">
        <v>5705.2972788535362</v>
      </c>
      <c r="D48" s="1123">
        <v>163795.64957775315</v>
      </c>
      <c r="E48" s="1123">
        <v>-2022.1786232193126</v>
      </c>
      <c r="F48" s="1123">
        <v>167929.76823338738</v>
      </c>
      <c r="G48" s="1123">
        <v>79599.419943700428</v>
      </c>
      <c r="H48" s="1098">
        <v>2455.8168557536465</v>
      </c>
      <c r="I48" s="1098">
        <v>85874.531433933313</v>
      </c>
      <c r="J48" s="1103"/>
      <c r="K48" s="1103"/>
      <c r="L48" s="1095"/>
      <c r="M48" s="1095"/>
    </row>
    <row r="49" spans="1:13" s="1090" customFormat="1" ht="15.75" customHeight="1">
      <c r="A49" s="1099">
        <v>2019</v>
      </c>
      <c r="B49" s="1210">
        <v>5954.8393755864545</v>
      </c>
      <c r="C49" s="1210">
        <v>5520.8393755864545</v>
      </c>
      <c r="D49" s="1210">
        <v>158396.62202507892</v>
      </c>
      <c r="E49" s="1210">
        <v>-4454.5252921607107</v>
      </c>
      <c r="F49" s="1210">
        <v>159896.93610850465</v>
      </c>
      <c r="G49" s="1210">
        <v>68070.289175125828</v>
      </c>
      <c r="H49" s="1212">
        <v>1451.7813699564954</v>
      </c>
      <c r="I49" s="1212">
        <v>90374.865563422325</v>
      </c>
      <c r="J49" s="1103"/>
      <c r="K49" s="1103"/>
      <c r="L49" s="1211"/>
      <c r="M49" s="1211"/>
    </row>
    <row r="50" spans="1:13" ht="15.75" customHeight="1">
      <c r="A50" s="99" t="s">
        <v>168</v>
      </c>
      <c r="B50" s="88"/>
      <c r="C50" s="88"/>
      <c r="D50" s="88"/>
      <c r="E50" s="88"/>
      <c r="F50" s="88"/>
      <c r="G50" s="88"/>
      <c r="H50" s="88"/>
      <c r="I50" s="88"/>
      <c r="J50" s="546"/>
      <c r="K50" s="546"/>
      <c r="L50" s="546"/>
      <c r="M50" s="546"/>
    </row>
    <row r="51" spans="1:13" ht="15.75" customHeight="1">
      <c r="A51" s="106" t="s">
        <v>918</v>
      </c>
      <c r="B51" s="88"/>
      <c r="C51" s="88"/>
      <c r="D51" s="88"/>
      <c r="E51" s="88"/>
      <c r="F51" s="88"/>
      <c r="G51" s="88"/>
      <c r="H51" s="88"/>
      <c r="I51" s="88"/>
      <c r="J51" s="546"/>
      <c r="K51" s="546"/>
      <c r="L51" s="546"/>
      <c r="M51" s="546"/>
    </row>
    <row r="52" spans="1:13" ht="15.75" customHeight="1">
      <c r="A52" s="106" t="s">
        <v>264</v>
      </c>
      <c r="B52" s="88"/>
      <c r="C52" s="88"/>
      <c r="D52" s="88"/>
      <c r="E52" s="88"/>
      <c r="F52" s="88"/>
      <c r="G52" s="88"/>
      <c r="H52" s="88"/>
      <c r="I52" s="88"/>
      <c r="J52" s="546"/>
      <c r="K52" s="546"/>
      <c r="L52" s="546"/>
      <c r="M52" s="546"/>
    </row>
    <row r="53" spans="1:13" ht="15.75" customHeight="1">
      <c r="A53" s="106" t="s">
        <v>571</v>
      </c>
      <c r="B53" s="88"/>
      <c r="C53" s="88"/>
      <c r="D53" s="88"/>
      <c r="E53" s="88"/>
      <c r="F53" s="88"/>
      <c r="G53" s="88"/>
      <c r="H53" s="88"/>
      <c r="I53" s="88"/>
      <c r="J53" s="546"/>
      <c r="K53" s="546"/>
      <c r="L53" s="546"/>
      <c r="M53" s="546"/>
    </row>
    <row r="54" spans="1:13" ht="15.75" customHeight="1">
      <c r="A54" s="106" t="s">
        <v>853</v>
      </c>
      <c r="B54" s="88"/>
      <c r="C54" s="88"/>
      <c r="D54" s="88"/>
      <c r="E54" s="88"/>
      <c r="F54" s="88"/>
      <c r="G54" s="88"/>
      <c r="H54" s="88"/>
      <c r="I54" s="88"/>
      <c r="J54" s="546"/>
      <c r="K54" s="546"/>
      <c r="L54" s="546"/>
      <c r="M54" s="546"/>
    </row>
    <row r="55" spans="1:13" ht="15.75" customHeight="1">
      <c r="A55" s="106"/>
      <c r="B55" s="88"/>
      <c r="C55" s="88"/>
      <c r="D55" s="88"/>
      <c r="E55" s="88"/>
      <c r="F55" s="88"/>
      <c r="G55" s="88"/>
      <c r="H55" s="88"/>
      <c r="I55" s="88"/>
      <c r="J55" s="546"/>
      <c r="K55" s="546"/>
      <c r="L55" s="546"/>
      <c r="M55" s="546"/>
    </row>
    <row r="56" spans="1:13" ht="15.75" customHeight="1">
      <c r="A56" s="106"/>
      <c r="B56" s="88"/>
      <c r="C56" s="88"/>
      <c r="D56" s="88"/>
      <c r="E56" s="88"/>
      <c r="F56" s="88"/>
      <c r="G56" s="88"/>
      <c r="H56" s="88"/>
      <c r="I56" s="88"/>
      <c r="J56" s="546"/>
      <c r="K56" s="546"/>
      <c r="L56" s="546"/>
      <c r="M56" s="546"/>
    </row>
    <row r="57" spans="1:13" ht="15.75" customHeight="1">
      <c r="A57" s="106"/>
      <c r="B57" s="337"/>
      <c r="C57" s="337"/>
      <c r="D57" s="337"/>
      <c r="E57" s="337"/>
      <c r="F57" s="337"/>
      <c r="G57" s="23"/>
      <c r="H57" s="337"/>
      <c r="I57" s="337"/>
      <c r="J57" s="546"/>
      <c r="K57" s="546"/>
      <c r="L57" s="546"/>
      <c r="M57" s="546"/>
    </row>
    <row r="58" spans="1:13" ht="15.75" customHeight="1">
      <c r="A58" s="106"/>
      <c r="B58" s="337"/>
      <c r="C58" s="337"/>
      <c r="D58" s="337"/>
      <c r="E58" s="337"/>
      <c r="F58" s="337"/>
      <c r="G58" s="337"/>
      <c r="H58" s="337"/>
      <c r="I58" s="337"/>
      <c r="J58" s="546"/>
      <c r="K58" s="546"/>
      <c r="L58" s="546"/>
      <c r="M58" s="546"/>
    </row>
    <row r="59" spans="1:13" ht="15.75" customHeight="1">
      <c r="A59" s="106"/>
      <c r="B59" s="546"/>
      <c r="C59" s="546"/>
      <c r="D59" s="546"/>
      <c r="E59" s="546"/>
      <c r="F59" s="546"/>
      <c r="G59" s="546"/>
      <c r="H59" s="546"/>
      <c r="I59" s="546"/>
      <c r="J59" s="546"/>
      <c r="K59" s="546"/>
      <c r="L59" s="546"/>
      <c r="M59" s="546"/>
    </row>
    <row r="60" spans="1:13" ht="15.75" customHeight="1">
      <c r="A60" s="106"/>
      <c r="B60" s="546"/>
      <c r="C60" s="546"/>
      <c r="D60" s="546"/>
      <c r="E60" s="546"/>
      <c r="F60" s="546"/>
      <c r="G60" s="546"/>
      <c r="H60" s="546"/>
      <c r="I60" s="546"/>
      <c r="J60" s="546"/>
      <c r="K60" s="546"/>
      <c r="L60" s="546"/>
      <c r="M60" s="546"/>
    </row>
    <row r="61" spans="1:13" ht="18.75" customHeight="1">
      <c r="A61" s="504"/>
      <c r="B61" s="546"/>
      <c r="C61" s="546"/>
      <c r="D61" s="546"/>
      <c r="E61" s="546"/>
      <c r="F61" s="546"/>
      <c r="G61" s="546"/>
      <c r="H61" s="546"/>
      <c r="I61" s="546"/>
      <c r="J61" s="546"/>
      <c r="K61" s="546"/>
      <c r="L61" s="546"/>
      <c r="M61" s="546"/>
    </row>
    <row r="62" spans="1:13" ht="18.75" customHeight="1">
      <c r="A62" s="504"/>
      <c r="B62" s="546"/>
      <c r="C62" s="546"/>
      <c r="D62" s="546"/>
      <c r="E62" s="546"/>
      <c r="F62" s="546"/>
      <c r="G62" s="546"/>
      <c r="H62" s="546"/>
      <c r="I62" s="546"/>
      <c r="J62" s="546"/>
      <c r="K62" s="546"/>
      <c r="L62" s="546"/>
      <c r="M62" s="546"/>
    </row>
    <row r="63" spans="1:13" ht="18.75" customHeight="1">
      <c r="A63" s="504"/>
      <c r="B63" s="546"/>
      <c r="C63" s="546"/>
      <c r="D63" s="546"/>
      <c r="E63" s="546"/>
      <c r="F63" s="546"/>
      <c r="G63" s="546"/>
      <c r="H63" s="546"/>
      <c r="I63" s="546"/>
      <c r="J63" s="546"/>
      <c r="K63" s="546"/>
      <c r="L63" s="546"/>
      <c r="M63" s="546"/>
    </row>
    <row r="64" spans="1:13" ht="18.75" customHeight="1">
      <c r="A64" s="504"/>
      <c r="B64" s="546"/>
      <c r="C64" s="546"/>
      <c r="D64" s="546"/>
      <c r="E64" s="546"/>
      <c r="F64" s="546"/>
      <c r="G64" s="546"/>
      <c r="H64" s="546"/>
      <c r="I64" s="546"/>
      <c r="J64" s="546"/>
      <c r="K64" s="546"/>
      <c r="L64" s="546"/>
      <c r="M64" s="546"/>
    </row>
    <row r="65" spans="1:13" ht="18.75" customHeight="1">
      <c r="A65" s="504"/>
      <c r="B65" s="546"/>
      <c r="C65" s="546"/>
      <c r="D65" s="546"/>
      <c r="E65" s="546"/>
      <c r="F65" s="546"/>
      <c r="G65" s="546"/>
      <c r="H65" s="546"/>
      <c r="I65" s="546"/>
      <c r="J65" s="546"/>
      <c r="K65" s="546"/>
      <c r="L65" s="546"/>
      <c r="M65" s="546"/>
    </row>
  </sheetData>
  <conditionalFormatting sqref="A1:GR5 A6:A19 A20:GR29 A30:A41 B35:I41 B30:I33 J30:GR41 J6:GR17 J18:P18 R18:GR18 J19:GR19 A42:GR1008">
    <cfRule type="cellIs" dxfId="176" priority="5" stopIfTrue="1" operator="equal">
      <formula>0</formula>
    </cfRule>
  </conditionalFormatting>
  <conditionalFormatting sqref="B6:I9 G10:H14 B10:E14">
    <cfRule type="cellIs" dxfId="175" priority="4" stopIfTrue="1" operator="equal">
      <formula>0</formula>
    </cfRule>
  </conditionalFormatting>
  <conditionalFormatting sqref="B34:I34">
    <cfRule type="cellIs" dxfId="174" priority="2" stopIfTrue="1" operator="equal">
      <formula>0</formula>
    </cfRule>
  </conditionalFormatting>
  <conditionalFormatting sqref="B15:I19 F10:F14 I10:I14">
    <cfRule type="cellIs" dxfId="173" priority="1"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14.01.2022&amp;C&amp;"Arial,Standard"&amp;10Bayerisches Landesamt für Statistik - Energiebilanz 2019&amp;R&amp;"Arial,Standard"&amp;10&amp;P von &amp;N</oddFooter>
  </headerFooter>
  <rowBreaks count="1" manualBreakCount="1">
    <brk id="24"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6" tint="0.39997558519241921"/>
  </sheetPr>
  <dimension ref="A1:J57"/>
  <sheetViews>
    <sheetView view="pageBreakPreview" zoomScaleNormal="90" zoomScaleSheetLayoutView="100" workbookViewId="0"/>
  </sheetViews>
  <sheetFormatPr baseColWidth="10" defaultColWidth="13" defaultRowHeight="15.75" customHeight="1"/>
  <cols>
    <col min="1" max="1" width="40" style="23" customWidth="1"/>
    <col min="2" max="4" width="27.140625" style="23" customWidth="1"/>
    <col min="5" max="5" width="7.140625" style="23" customWidth="1"/>
    <col min="6" max="16384" width="13" style="23"/>
  </cols>
  <sheetData>
    <row r="1" spans="1:10" ht="15.75" customHeight="1">
      <c r="A1" s="422" t="s">
        <v>885</v>
      </c>
      <c r="B1" s="22"/>
      <c r="C1" s="465"/>
      <c r="D1" s="22"/>
    </row>
    <row r="2" spans="1:10" ht="15.75" customHeight="1">
      <c r="A2" s="422"/>
      <c r="B2" s="24"/>
      <c r="C2" s="466"/>
      <c r="D2" s="24"/>
      <c r="G2" s="1084"/>
      <c r="H2" s="1084"/>
      <c r="I2" s="1084"/>
      <c r="J2" s="1084"/>
    </row>
    <row r="3" spans="1:10" ht="15.75" customHeight="1">
      <c r="A3" s="467"/>
      <c r="B3" s="469">
        <v>2018</v>
      </c>
      <c r="C3" s="470">
        <v>2019</v>
      </c>
      <c r="D3" s="1" t="s">
        <v>56</v>
      </c>
      <c r="G3" s="1084"/>
      <c r="H3" s="1084"/>
      <c r="I3" s="1084"/>
      <c r="J3" s="1084"/>
    </row>
    <row r="4" spans="1:10" ht="15.75" customHeight="1">
      <c r="A4" s="468"/>
      <c r="B4" s="471" t="s">
        <v>17</v>
      </c>
      <c r="C4" s="472"/>
      <c r="D4" s="459" t="s">
        <v>5</v>
      </c>
    </row>
    <row r="5" spans="1:10" ht="15.75" customHeight="1">
      <c r="A5" s="714" t="s">
        <v>66</v>
      </c>
      <c r="B5" s="1308">
        <v>723069.7033200002</v>
      </c>
      <c r="C5" s="1096">
        <v>667842.00390755001</v>
      </c>
      <c r="D5" s="686">
        <v>-7.6379495861699436</v>
      </c>
      <c r="E5" s="464"/>
      <c r="G5" s="310"/>
      <c r="H5" s="310"/>
    </row>
    <row r="6" spans="1:10" ht="15.75" customHeight="1">
      <c r="A6" s="713" t="s">
        <v>410</v>
      </c>
      <c r="B6" s="1307">
        <v>1974.52727</v>
      </c>
      <c r="C6" s="1123">
        <v>1765.8702250000001</v>
      </c>
      <c r="D6" s="686">
        <v>-10.567443061953757</v>
      </c>
      <c r="E6" s="464"/>
    </row>
    <row r="7" spans="1:10" ht="15.75" customHeight="1">
      <c r="A7" s="713" t="s">
        <v>288</v>
      </c>
      <c r="B7" s="1307">
        <v>662836.65661000018</v>
      </c>
      <c r="C7" s="1123">
        <v>597120.45739440504</v>
      </c>
      <c r="D7" s="686">
        <v>-9.9143881920612067</v>
      </c>
      <c r="E7" s="464"/>
    </row>
    <row r="8" spans="1:10" ht="15.75" customHeight="1">
      <c r="A8" s="713" t="s">
        <v>289</v>
      </c>
      <c r="B8" s="1307">
        <v>58258.519440000025</v>
      </c>
      <c r="C8" s="1123">
        <v>68955.676288144969</v>
      </c>
      <c r="D8" s="686">
        <v>18.361532271965576</v>
      </c>
      <c r="E8" s="464"/>
    </row>
    <row r="9" spans="1:10" ht="15.75" customHeight="1">
      <c r="A9" s="713" t="s">
        <v>52</v>
      </c>
      <c r="B9" s="1307">
        <v>-16565.682814381202</v>
      </c>
      <c r="C9" s="1123">
        <v>-2663.2978631487349</v>
      </c>
      <c r="D9" s="777" t="s">
        <v>53</v>
      </c>
      <c r="E9" s="464"/>
    </row>
    <row r="10" spans="1:10" ht="15.75" customHeight="1">
      <c r="A10" s="713" t="s">
        <v>391</v>
      </c>
      <c r="B10" s="1307">
        <v>739635.38613438141</v>
      </c>
      <c r="C10" s="1123">
        <v>670505.30177069874</v>
      </c>
      <c r="D10" s="686">
        <v>-9.3465085175255105</v>
      </c>
      <c r="E10" s="464"/>
      <c r="G10" s="310"/>
      <c r="H10" s="310"/>
      <c r="I10" s="310"/>
    </row>
    <row r="11" spans="1:10" ht="15.75" customHeight="1">
      <c r="A11" s="713" t="s">
        <v>390</v>
      </c>
      <c r="B11" s="1307">
        <v>-101335.86631799438</v>
      </c>
      <c r="C11" s="1123">
        <v>-4561.0115145465752</v>
      </c>
      <c r="D11" s="777" t="s">
        <v>53</v>
      </c>
      <c r="E11" s="464"/>
      <c r="G11" s="310"/>
      <c r="H11" s="310"/>
      <c r="I11" s="310"/>
    </row>
    <row r="12" spans="1:10" ht="15.75" customHeight="1">
      <c r="A12" s="715" t="s">
        <v>60</v>
      </c>
      <c r="B12" s="1332">
        <v>638299.51981638698</v>
      </c>
      <c r="C12" s="1102">
        <v>665944.29025615216</v>
      </c>
      <c r="D12" s="687">
        <v>4.3310028570470287</v>
      </c>
    </row>
    <row r="13" spans="1:10" ht="15.75" customHeight="1">
      <c r="A13" s="713" t="s">
        <v>59</v>
      </c>
      <c r="B13" s="1307">
        <v>40728.502792344792</v>
      </c>
      <c r="C13" s="1123">
        <v>34457.003189992363</v>
      </c>
      <c r="D13" s="686">
        <v>-15.398306277861021</v>
      </c>
    </row>
    <row r="14" spans="1:10" ht="15.75" customHeight="1">
      <c r="A14" s="713" t="s">
        <v>304</v>
      </c>
      <c r="B14" s="1307">
        <v>2246.4970883813794</v>
      </c>
      <c r="C14" s="1123">
        <v>2190.3770295596846</v>
      </c>
      <c r="D14" s="686">
        <v>-2.4981140243600217</v>
      </c>
      <c r="F14" s="1193"/>
    </row>
    <row r="15" spans="1:10" ht="15.75" customHeight="1">
      <c r="A15" s="713" t="s">
        <v>395</v>
      </c>
      <c r="B15" s="1097" t="s">
        <v>32</v>
      </c>
      <c r="C15" s="1097" t="s">
        <v>32</v>
      </c>
      <c r="D15" s="1097" t="s">
        <v>32</v>
      </c>
    </row>
    <row r="16" spans="1:10" ht="15.75" customHeight="1">
      <c r="A16" s="715" t="s">
        <v>303</v>
      </c>
      <c r="B16" s="1332">
        <v>597571.0170240422</v>
      </c>
      <c r="C16" s="1102">
        <v>631487.28706615977</v>
      </c>
      <c r="D16" s="687">
        <v>5.6756885919641258</v>
      </c>
      <c r="E16" s="464"/>
      <c r="G16" s="694"/>
    </row>
    <row r="17" spans="1:8" ht="15.75" customHeight="1">
      <c r="A17" s="422" t="s">
        <v>885</v>
      </c>
      <c r="B17" s="22"/>
      <c r="C17" s="465"/>
      <c r="D17" s="22"/>
      <c r="E17" s="464"/>
    </row>
    <row r="18" spans="1:8" ht="15.75" customHeight="1">
      <c r="A18" s="422"/>
      <c r="B18" s="24"/>
      <c r="C18" s="466"/>
      <c r="D18" s="24"/>
      <c r="E18" s="464"/>
      <c r="H18" s="694"/>
    </row>
    <row r="19" spans="1:8" ht="15.75" customHeight="1">
      <c r="A19" s="467"/>
      <c r="B19" s="469">
        <v>2018</v>
      </c>
      <c r="C19" s="470">
        <v>2019</v>
      </c>
      <c r="D19" s="1" t="s">
        <v>56</v>
      </c>
      <c r="E19" s="464"/>
    </row>
    <row r="20" spans="1:8" ht="15.75" customHeight="1">
      <c r="A20" s="468"/>
      <c r="B20" s="471" t="s">
        <v>17</v>
      </c>
      <c r="C20" s="472"/>
      <c r="D20" s="499" t="s">
        <v>5</v>
      </c>
      <c r="E20" s="464"/>
    </row>
    <row r="21" spans="1:8" ht="15.75" customHeight="1">
      <c r="A21" s="712" t="s">
        <v>391</v>
      </c>
      <c r="B21" s="1310">
        <v>739635.38613438141</v>
      </c>
      <c r="C21" s="1083">
        <v>670505.30177069874</v>
      </c>
      <c r="D21" s="687">
        <v>-9.3465085175255105</v>
      </c>
    </row>
    <row r="22" spans="1:8" ht="15.75" customHeight="1">
      <c r="A22" s="713" t="s">
        <v>392</v>
      </c>
      <c r="B22" s="1309">
        <v>77373.207999999999</v>
      </c>
      <c r="C22" s="1123">
        <v>69980.267147999999</v>
      </c>
      <c r="D22" s="686">
        <v>-9.554910599028025</v>
      </c>
      <c r="E22" s="464"/>
    </row>
    <row r="23" spans="1:8" ht="15.75" customHeight="1">
      <c r="A23" s="713" t="s">
        <v>290</v>
      </c>
      <c r="B23" s="1309">
        <v>124749.049176</v>
      </c>
      <c r="C23" s="1123">
        <v>111779.18187966</v>
      </c>
      <c r="D23" s="686">
        <v>-10.396766453940417</v>
      </c>
      <c r="E23" s="464"/>
    </row>
    <row r="24" spans="1:8" ht="15.75" customHeight="1">
      <c r="A24" s="713" t="s">
        <v>291</v>
      </c>
      <c r="B24" s="1309">
        <v>264773.66815200006</v>
      </c>
      <c r="C24" s="1123">
        <v>230046.62063183999</v>
      </c>
      <c r="D24" s="686">
        <v>-13.115748164286533</v>
      </c>
      <c r="E24" s="464"/>
    </row>
    <row r="25" spans="1:8" ht="15.75" customHeight="1">
      <c r="A25" s="713" t="s">
        <v>295</v>
      </c>
      <c r="B25" s="1309">
        <v>60246.007600000004</v>
      </c>
      <c r="C25" s="1123">
        <v>55562.228804799997</v>
      </c>
      <c r="D25" s="686">
        <v>-7.7744218775419842</v>
      </c>
      <c r="E25" s="464"/>
    </row>
    <row r="26" spans="1:8" ht="15.75" customHeight="1">
      <c r="A26" s="713" t="s">
        <v>393</v>
      </c>
      <c r="B26" s="1309">
        <v>77261.51481600001</v>
      </c>
      <c r="C26" s="1123">
        <v>83425.178498688023</v>
      </c>
      <c r="D26" s="686">
        <v>7.9776635202751498</v>
      </c>
      <c r="E26" s="464"/>
    </row>
    <row r="27" spans="1:8" ht="15.75" customHeight="1">
      <c r="A27" s="713" t="s">
        <v>292</v>
      </c>
      <c r="B27" s="1309">
        <v>14202.672464000001</v>
      </c>
      <c r="C27" s="1123">
        <v>8889.3218951430008</v>
      </c>
      <c r="D27" s="686">
        <v>-37.410920953960826</v>
      </c>
      <c r="E27" s="464"/>
    </row>
    <row r="28" spans="1:8" ht="15.75" customHeight="1">
      <c r="A28" s="713" t="s">
        <v>296</v>
      </c>
      <c r="B28" s="1309">
        <v>14086.432000000001</v>
      </c>
      <c r="C28" s="1123">
        <v>13331.072</v>
      </c>
      <c r="D28" s="686">
        <v>-5.3623231205744686</v>
      </c>
      <c r="E28" s="464"/>
    </row>
    <row r="29" spans="1:8" ht="15.75" customHeight="1">
      <c r="A29" s="713" t="s">
        <v>297</v>
      </c>
      <c r="B29" s="1309">
        <v>35942.503722381385</v>
      </c>
      <c r="C29" s="1123">
        <v>33587.453138899684</v>
      </c>
      <c r="D29" s="686">
        <v>-6.5522719331742376</v>
      </c>
      <c r="E29" s="464"/>
    </row>
    <row r="30" spans="1:8" ht="15.75" customHeight="1">
      <c r="A30" s="713" t="s">
        <v>294</v>
      </c>
      <c r="B30" s="1309">
        <v>39141.171503999998</v>
      </c>
      <c r="C30" s="1123">
        <v>35042.442721667998</v>
      </c>
      <c r="D30" s="839">
        <v>-10.47165586730876</v>
      </c>
      <c r="E30" s="464"/>
    </row>
    <row r="31" spans="1:8" ht="15.75" customHeight="1">
      <c r="A31" s="713" t="s">
        <v>293</v>
      </c>
      <c r="B31" s="1309">
        <v>31859.1587</v>
      </c>
      <c r="C31" s="1123">
        <v>28861.535051999999</v>
      </c>
      <c r="D31" s="839">
        <v>-9.4089855800241224</v>
      </c>
      <c r="E31" s="464"/>
    </row>
    <row r="32" spans="1:8" ht="15.75" customHeight="1">
      <c r="A32" s="422" t="s">
        <v>885</v>
      </c>
      <c r="B32" s="22"/>
      <c r="C32" s="465"/>
      <c r="D32" s="22"/>
      <c r="E32" s="464"/>
    </row>
    <row r="33" spans="1:5" ht="15.75" customHeight="1">
      <c r="A33" s="422"/>
      <c r="B33" s="24"/>
      <c r="C33" s="466"/>
      <c r="D33" s="24"/>
      <c r="E33" s="464"/>
    </row>
    <row r="34" spans="1:5" ht="15.75" customHeight="1">
      <c r="A34" s="467"/>
      <c r="B34" s="469">
        <v>2018</v>
      </c>
      <c r="C34" s="470">
        <v>2019</v>
      </c>
      <c r="D34" s="1" t="s">
        <v>56</v>
      </c>
      <c r="E34" s="464"/>
    </row>
    <row r="35" spans="1:5" ht="15.75" customHeight="1">
      <c r="A35" s="468"/>
      <c r="B35" s="471" t="s">
        <v>17</v>
      </c>
      <c r="C35" s="473"/>
      <c r="D35" s="499" t="s">
        <v>5</v>
      </c>
      <c r="E35" s="464"/>
    </row>
    <row r="36" spans="1:5" ht="15.75" customHeight="1">
      <c r="A36" s="712" t="s">
        <v>390</v>
      </c>
      <c r="B36" s="1313">
        <v>-101335.86631799438</v>
      </c>
      <c r="C36" s="1083">
        <v>-4561.0115145465752</v>
      </c>
      <c r="D36" s="778" t="s">
        <v>53</v>
      </c>
    </row>
    <row r="37" spans="1:5" ht="15.75" customHeight="1">
      <c r="A37" s="713" t="s">
        <v>392</v>
      </c>
      <c r="B37" s="1311">
        <v>-45686.258283382034</v>
      </c>
      <c r="C37" s="1123">
        <v>-43262.642759607217</v>
      </c>
      <c r="D37" s="779" t="s">
        <v>53</v>
      </c>
    </row>
    <row r="38" spans="1:5" ht="15.75" customHeight="1">
      <c r="A38" s="713" t="s">
        <v>290</v>
      </c>
      <c r="B38" s="1311">
        <v>-330.50563391788455</v>
      </c>
      <c r="C38" s="1123">
        <v>14252.383843739997</v>
      </c>
      <c r="D38" s="779" t="s">
        <v>53</v>
      </c>
    </row>
    <row r="39" spans="1:5" ht="15.75" customHeight="1">
      <c r="A39" s="713" t="s">
        <v>298</v>
      </c>
      <c r="B39" s="1311">
        <v>1374.1860023880838</v>
      </c>
      <c r="C39" s="1123">
        <v>39173.632235643316</v>
      </c>
      <c r="D39" s="779" t="s">
        <v>53</v>
      </c>
    </row>
    <row r="40" spans="1:5" ht="15.75" customHeight="1">
      <c r="A40" s="713" t="s">
        <v>295</v>
      </c>
      <c r="B40" s="1311">
        <v>-54614.718425669453</v>
      </c>
      <c r="C40" s="1123">
        <v>-49326.679334851266</v>
      </c>
      <c r="D40" s="779" t="s">
        <v>53</v>
      </c>
    </row>
    <row r="41" spans="1:5" ht="15.75" customHeight="1">
      <c r="A41" s="713" t="s">
        <v>394</v>
      </c>
      <c r="B41" s="1311">
        <v>46609.827372104475</v>
      </c>
      <c r="C41" s="1123">
        <v>71769.960838911997</v>
      </c>
      <c r="D41" s="779" t="s">
        <v>53</v>
      </c>
    </row>
    <row r="42" spans="1:5" ht="15.75" customHeight="1">
      <c r="A42" s="713" t="s">
        <v>299</v>
      </c>
      <c r="B42" s="1311">
        <v>-12046.478836003622</v>
      </c>
      <c r="C42" s="1123">
        <v>-6540.3721491430015</v>
      </c>
      <c r="D42" s="779" t="s">
        <v>53</v>
      </c>
    </row>
    <row r="43" spans="1:5" ht="15.75" customHeight="1">
      <c r="A43" s="713" t="s">
        <v>302</v>
      </c>
      <c r="B43" s="1311">
        <v>-5536.5069999999996</v>
      </c>
      <c r="C43" s="1123">
        <v>-6187.5480000000007</v>
      </c>
      <c r="D43" s="779" t="s">
        <v>53</v>
      </c>
    </row>
    <row r="44" spans="1:5" ht="15.75" customHeight="1">
      <c r="A44" s="713" t="s">
        <v>297</v>
      </c>
      <c r="B44" s="1311">
        <v>-2599.0306627741411</v>
      </c>
      <c r="C44" s="1123">
        <v>128.94284360444908</v>
      </c>
      <c r="D44" s="780" t="s">
        <v>53</v>
      </c>
    </row>
    <row r="45" spans="1:5" ht="15.75" customHeight="1">
      <c r="A45" s="713" t="s">
        <v>301</v>
      </c>
      <c r="B45" s="1311">
        <v>-28506.38085073981</v>
      </c>
      <c r="C45" s="1123">
        <v>-24568.68903284485</v>
      </c>
      <c r="D45" s="779" t="s">
        <v>53</v>
      </c>
    </row>
    <row r="46" spans="1:5" ht="15.75" customHeight="1">
      <c r="A46" s="713" t="s">
        <v>300</v>
      </c>
      <c r="B46" s="1312">
        <v>0</v>
      </c>
      <c r="C46" s="1082">
        <v>0</v>
      </c>
      <c r="D46" s="779" t="s">
        <v>53</v>
      </c>
    </row>
    <row r="48" spans="1:5" ht="15.75" customHeight="1">
      <c r="E48" s="464"/>
    </row>
    <row r="49" spans="5:5" ht="15.75" customHeight="1">
      <c r="E49" s="464"/>
    </row>
    <row r="50" spans="5:5" ht="15.75" customHeight="1">
      <c r="E50" s="464"/>
    </row>
    <row r="51" spans="5:5" ht="15.75" customHeight="1">
      <c r="E51" s="464"/>
    </row>
    <row r="52" spans="5:5" ht="15.75" customHeight="1">
      <c r="E52" s="464"/>
    </row>
    <row r="53" spans="5:5" ht="15.75" customHeight="1">
      <c r="E53" s="464"/>
    </row>
    <row r="54" spans="5:5" ht="15.75" customHeight="1">
      <c r="E54" s="464"/>
    </row>
    <row r="55" spans="5:5" ht="15.75" customHeight="1">
      <c r="E55" s="464"/>
    </row>
    <row r="56" spans="5:5" ht="15.75" customHeight="1">
      <c r="E56" s="464"/>
    </row>
    <row r="57" spans="5:5" ht="15.75" customHeight="1">
      <c r="E57" s="464"/>
    </row>
  </sheetData>
  <conditionalFormatting sqref="A17:GR20 A5:A16 A32:GR35 A21:A31 C21:GR31 A47:GR999 A36:A46 C36:GR46 C5:GR14 A1:GR4 B12 B16:GR16 E15:GR15">
    <cfRule type="cellIs" dxfId="172" priority="9" stopIfTrue="1" operator="equal">
      <formula>0</formula>
    </cfRule>
  </conditionalFormatting>
  <conditionalFormatting sqref="B21:B31">
    <cfRule type="cellIs" dxfId="171" priority="6" stopIfTrue="1" operator="equal">
      <formula>0</formula>
    </cfRule>
  </conditionalFormatting>
  <conditionalFormatting sqref="B36:B46">
    <cfRule type="cellIs" dxfId="170" priority="5" stopIfTrue="1" operator="equal">
      <formula>0</formula>
    </cfRule>
  </conditionalFormatting>
  <conditionalFormatting sqref="B5:B11 B13:B14">
    <cfRule type="cellIs" dxfId="169" priority="4" stopIfTrue="1" operator="equal">
      <formula>0</formula>
    </cfRule>
  </conditionalFormatting>
  <conditionalFormatting sqref="B15">
    <cfRule type="cellIs" dxfId="168" priority="3" stopIfTrue="1" operator="equal">
      <formula>0</formula>
    </cfRule>
  </conditionalFormatting>
  <conditionalFormatting sqref="C15">
    <cfRule type="cellIs" dxfId="167" priority="2" stopIfTrue="1" operator="equal">
      <formula>0</formula>
    </cfRule>
  </conditionalFormatting>
  <conditionalFormatting sqref="D15">
    <cfRule type="cellIs" dxfId="16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2" manualBreakCount="2">
    <brk id="16" max="4" man="1"/>
    <brk id="31" max="4"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6" tint="0.39997558519241921"/>
  </sheetPr>
  <dimension ref="A1:I30"/>
  <sheetViews>
    <sheetView view="pageBreakPreview" zoomScaleNormal="100" zoomScaleSheetLayoutView="100" workbookViewId="0"/>
  </sheetViews>
  <sheetFormatPr baseColWidth="10" defaultColWidth="13" defaultRowHeight="15.75" customHeight="1"/>
  <cols>
    <col min="1" max="1" width="60" style="23" customWidth="1"/>
    <col min="2" max="4" width="22.140625" style="23" customWidth="1"/>
    <col min="5" max="5" width="2.140625" style="23" customWidth="1"/>
    <col min="6" max="6" width="13" style="23"/>
    <col min="7" max="7" width="9.7109375" style="23" customWidth="1"/>
    <col min="8" max="8" width="20.85546875" style="23" customWidth="1"/>
    <col min="9" max="16384" width="13" style="23"/>
  </cols>
  <sheetData>
    <row r="1" spans="1:9" ht="15.75" customHeight="1">
      <c r="A1" s="422" t="s">
        <v>886</v>
      </c>
      <c r="B1" s="337"/>
      <c r="C1" s="337"/>
      <c r="D1" s="337"/>
      <c r="F1" s="84"/>
      <c r="G1" s="623"/>
    </row>
    <row r="2" spans="1:9" ht="15.75" customHeight="1">
      <c r="A2" s="460"/>
      <c r="B2" s="461"/>
      <c r="C2" s="461"/>
      <c r="D2" s="461"/>
      <c r="F2" s="623"/>
      <c r="G2" s="623"/>
    </row>
    <row r="3" spans="1:9" ht="15.75" customHeight="1">
      <c r="A3" s="462"/>
      <c r="B3" s="375">
        <v>2018</v>
      </c>
      <c r="C3" s="2">
        <v>2019</v>
      </c>
      <c r="D3" s="1" t="s">
        <v>56</v>
      </c>
      <c r="F3" s="623"/>
      <c r="G3" s="624"/>
      <c r="H3" s="310"/>
    </row>
    <row r="4" spans="1:9" ht="15.75" customHeight="1">
      <c r="A4" s="463"/>
      <c r="B4" s="19" t="s">
        <v>17</v>
      </c>
      <c r="C4" s="342"/>
      <c r="D4" s="7" t="s">
        <v>5</v>
      </c>
      <c r="F4" s="623"/>
      <c r="G4" s="624"/>
    </row>
    <row r="5" spans="1:9" ht="15.75" customHeight="1">
      <c r="A5" s="714" t="s">
        <v>70</v>
      </c>
      <c r="B5" s="1318">
        <v>541605.86720310641</v>
      </c>
      <c r="C5" s="938">
        <v>579856.77790850017</v>
      </c>
      <c r="D5" s="686">
        <v>7.0624993231562199</v>
      </c>
      <c r="E5" s="464"/>
      <c r="G5" s="310"/>
      <c r="H5" s="310"/>
    </row>
    <row r="6" spans="1:9" ht="15.75" customHeight="1">
      <c r="A6" s="56" t="s">
        <v>398</v>
      </c>
      <c r="B6" s="1316">
        <v>396197.65351483738</v>
      </c>
      <c r="C6" s="936">
        <v>401486.00323239935</v>
      </c>
      <c r="D6" s="686">
        <v>1.3347756279338805</v>
      </c>
      <c r="E6" s="464"/>
    </row>
    <row r="7" spans="1:9" ht="15.75" customHeight="1">
      <c r="A7" s="713" t="s">
        <v>308</v>
      </c>
      <c r="B7" s="1316">
        <v>124418.54354208212</v>
      </c>
      <c r="C7" s="936">
        <v>126031.5657234</v>
      </c>
      <c r="D7" s="686">
        <v>1.2964483712769928</v>
      </c>
      <c r="E7" s="464"/>
    </row>
    <row r="8" spans="1:9" ht="15.75" customHeight="1">
      <c r="A8" s="713" t="s">
        <v>309</v>
      </c>
      <c r="B8" s="1316">
        <v>266147.82079842471</v>
      </c>
      <c r="C8" s="936">
        <v>269218.88803905062</v>
      </c>
      <c r="D8" s="686">
        <v>1.1538953170508501</v>
      </c>
      <c r="E8" s="464"/>
    </row>
    <row r="9" spans="1:9" ht="15.75" customHeight="1">
      <c r="A9" s="713" t="s">
        <v>310</v>
      </c>
      <c r="B9" s="1316">
        <v>5631.2891743305518</v>
      </c>
      <c r="C9" s="936">
        <v>6235.5494699487317</v>
      </c>
      <c r="D9" s="686">
        <v>10.730407849993149</v>
      </c>
      <c r="E9" s="464"/>
    </row>
    <row r="10" spans="1:9" ht="15.75" customHeight="1">
      <c r="A10" s="713" t="s">
        <v>399</v>
      </c>
      <c r="B10" s="1316">
        <v>125261.87546810086</v>
      </c>
      <c r="C10" s="936">
        <v>156790.06575159999</v>
      </c>
      <c r="D10" s="686">
        <v>25.169821356800693</v>
      </c>
      <c r="E10" s="464"/>
    </row>
    <row r="11" spans="1:9" ht="15.75" customHeight="1">
      <c r="A11" s="713" t="s">
        <v>305</v>
      </c>
      <c r="B11" s="1316">
        <v>123671.93618810448</v>
      </c>
      <c r="C11" s="936">
        <v>154994.78333760001</v>
      </c>
      <c r="D11" s="686">
        <v>25.327368613242712</v>
      </c>
      <c r="E11" s="464"/>
      <c r="G11" s="310"/>
      <c r="H11" s="310"/>
    </row>
    <row r="12" spans="1:9" ht="15.75" customHeight="1">
      <c r="A12" s="713" t="s">
        <v>306</v>
      </c>
      <c r="B12" s="1097" t="s">
        <v>32</v>
      </c>
      <c r="C12" s="1097" t="s">
        <v>32</v>
      </c>
      <c r="D12" s="839">
        <v>-7.3620827626485923</v>
      </c>
      <c r="E12" s="464"/>
    </row>
    <row r="13" spans="1:9" ht="15.75" customHeight="1">
      <c r="A13" s="713" t="s">
        <v>397</v>
      </c>
      <c r="B13" s="1097" t="s">
        <v>32</v>
      </c>
      <c r="C13" s="1097" t="s">
        <v>32</v>
      </c>
      <c r="D13" s="839">
        <v>6.1788512226522911</v>
      </c>
      <c r="E13" s="464"/>
    </row>
    <row r="14" spans="1:9" ht="15.75" customHeight="1">
      <c r="A14" s="713" t="s">
        <v>477</v>
      </c>
      <c r="B14" s="1316">
        <v>117166.23818810449</v>
      </c>
      <c r="C14" s="936">
        <v>148901.3573376</v>
      </c>
      <c r="D14" s="839">
        <v>27.085549250583931</v>
      </c>
      <c r="E14" s="464"/>
    </row>
    <row r="15" spans="1:9" ht="15.75" customHeight="1">
      <c r="A15" s="713" t="s">
        <v>307</v>
      </c>
      <c r="B15" s="1316">
        <v>1589.93927999638</v>
      </c>
      <c r="C15" s="936">
        <v>1795.282414</v>
      </c>
      <c r="D15" s="839">
        <v>12.915155728719874</v>
      </c>
      <c r="E15" s="464"/>
      <c r="G15" s="310"/>
      <c r="H15" s="310"/>
      <c r="I15" s="949"/>
    </row>
    <row r="16" spans="1:9" ht="15.75" customHeight="1">
      <c r="A16" s="713" t="s">
        <v>306</v>
      </c>
      <c r="B16" s="1097" t="s">
        <v>32</v>
      </c>
      <c r="C16" s="1097" t="s">
        <v>32</v>
      </c>
      <c r="D16" s="839">
        <v>-3.0469037848884812</v>
      </c>
      <c r="E16" s="464"/>
    </row>
    <row r="17" spans="1:9" ht="15.75" customHeight="1">
      <c r="A17" s="713" t="s">
        <v>397</v>
      </c>
      <c r="B17" s="1097" t="s">
        <v>32</v>
      </c>
      <c r="C17" s="1097" t="s">
        <v>32</v>
      </c>
      <c r="D17" s="839">
        <v>88.399611952774819</v>
      </c>
      <c r="E17" s="464"/>
    </row>
    <row r="18" spans="1:9" ht="15.75" customHeight="1">
      <c r="A18" s="713" t="s">
        <v>477</v>
      </c>
      <c r="B18" s="1316">
        <v>23.665279996380093</v>
      </c>
      <c r="C18" s="936">
        <v>38.245164000000003</v>
      </c>
      <c r="D18" s="827" t="s">
        <v>598</v>
      </c>
      <c r="E18" s="464"/>
    </row>
    <row r="19" spans="1:9" ht="15.75" customHeight="1">
      <c r="A19" s="713" t="s">
        <v>311</v>
      </c>
      <c r="B19" s="1316">
        <v>20146.338220168018</v>
      </c>
      <c r="C19" s="936">
        <v>21580.708924500716</v>
      </c>
      <c r="D19" s="839">
        <v>7.1197588795406181</v>
      </c>
      <c r="E19" s="464"/>
    </row>
    <row r="20" spans="1:9" ht="15.75" customHeight="1">
      <c r="A20" s="713" t="s">
        <v>312</v>
      </c>
      <c r="B20" s="1316">
        <v>10507.802653260187</v>
      </c>
      <c r="C20" s="936">
        <v>10218.467688823146</v>
      </c>
      <c r="D20" s="839">
        <v>-2.7535249184306951</v>
      </c>
      <c r="E20" s="464"/>
    </row>
    <row r="21" spans="1:9" ht="15.75" customHeight="1">
      <c r="A21" s="713" t="s">
        <v>313</v>
      </c>
      <c r="B21" s="1316">
        <v>1798.6880000000001</v>
      </c>
      <c r="C21" s="936">
        <v>2258.768</v>
      </c>
      <c r="D21" s="827" t="s">
        <v>598</v>
      </c>
      <c r="E21" s="464"/>
      <c r="G21" s="694"/>
    </row>
    <row r="22" spans="1:9" ht="15.75" customHeight="1">
      <c r="A22" s="713" t="s">
        <v>396</v>
      </c>
      <c r="B22" s="1316">
        <v>55965.149820935992</v>
      </c>
      <c r="C22" s="936">
        <v>51630.509157659653</v>
      </c>
      <c r="D22" s="839">
        <v>-7.7452498155464493</v>
      </c>
      <c r="E22" s="464"/>
      <c r="G22" s="694"/>
    </row>
    <row r="23" spans="1:9" ht="15.75" customHeight="1">
      <c r="A23" s="713" t="s">
        <v>314</v>
      </c>
      <c r="B23" s="1316">
        <v>31686.949716617961</v>
      </c>
      <c r="C23" s="936">
        <v>26717.624388392778</v>
      </c>
      <c r="D23" s="839">
        <v>-15.682561346758664</v>
      </c>
      <c r="E23" s="464"/>
    </row>
    <row r="24" spans="1:9" ht="15.75" customHeight="1">
      <c r="A24" s="713" t="s">
        <v>316</v>
      </c>
      <c r="B24" s="1097" t="s">
        <v>32</v>
      </c>
      <c r="C24" s="1097" t="s">
        <v>32</v>
      </c>
      <c r="D24" s="839">
        <v>140.70459808137613</v>
      </c>
      <c r="E24" s="464"/>
    </row>
    <row r="25" spans="1:9" ht="15.75" customHeight="1">
      <c r="A25" s="713" t="s">
        <v>315</v>
      </c>
      <c r="B25" s="1316">
        <v>15017.812941454507</v>
      </c>
      <c r="C25" s="1123">
        <v>14620.303699365968</v>
      </c>
      <c r="D25" s="839">
        <v>-2.6469183205183788</v>
      </c>
      <c r="E25" s="464"/>
    </row>
    <row r="26" spans="1:9" ht="15.75" customHeight="1">
      <c r="A26" s="716" t="s">
        <v>69</v>
      </c>
      <c r="B26" s="1332">
        <v>597571.01702404243</v>
      </c>
      <c r="C26" s="941">
        <v>631487.28706615977</v>
      </c>
      <c r="D26" s="840">
        <v>5.6756885919640849</v>
      </c>
      <c r="E26" s="464"/>
      <c r="G26" s="310"/>
      <c r="H26" s="310"/>
      <c r="I26" s="310"/>
    </row>
    <row r="27" spans="1:9" ht="15.75" customHeight="1">
      <c r="A27" s="713" t="s">
        <v>59</v>
      </c>
      <c r="B27" s="1316">
        <v>40728.502792344792</v>
      </c>
      <c r="C27" s="936">
        <v>34457.003189992363</v>
      </c>
      <c r="D27" s="686">
        <v>-15.398306277861021</v>
      </c>
      <c r="E27" s="464"/>
    </row>
    <row r="28" spans="1:9" ht="15.75" customHeight="1">
      <c r="A28" s="716" t="s">
        <v>67</v>
      </c>
      <c r="B28" s="1332">
        <v>638299.51981638721</v>
      </c>
      <c r="C28" s="941">
        <v>665944.29025615216</v>
      </c>
      <c r="D28" s="687">
        <v>4.3310028570469905</v>
      </c>
      <c r="E28" s="464"/>
      <c r="G28" s="310"/>
      <c r="H28" s="310"/>
    </row>
    <row r="29" spans="1:9" ht="15.75" customHeight="1">
      <c r="A29" s="99" t="s">
        <v>168</v>
      </c>
      <c r="H29" s="949"/>
    </row>
    <row r="30" spans="1:9" ht="15.75" customHeight="1">
      <c r="A30" s="106" t="s">
        <v>263</v>
      </c>
    </row>
  </sheetData>
  <conditionalFormatting sqref="A37:GR1000 D33:GR36 A29:GR32 I1:GR4 A1:G4 A5:A28 C5:GR11 C22:GR23 C21 E21:GR21 C19:GR20 C18 E18:GR18 B26 B28 C14:GR15 D12:GR13 D16:GR17 C25:GR28 D24:GR24">
    <cfRule type="cellIs" dxfId="165" priority="19" stopIfTrue="1" operator="equal">
      <formula>0</formula>
    </cfRule>
  </conditionalFormatting>
  <conditionalFormatting sqref="H3">
    <cfRule type="cellIs" dxfId="164" priority="18" stopIfTrue="1" operator="equal">
      <formula>0</formula>
    </cfRule>
  </conditionalFormatting>
  <conditionalFormatting sqref="B5:B11 B21:B23 B27 B25">
    <cfRule type="cellIs" dxfId="163" priority="16" stopIfTrue="1" operator="equal">
      <formula>0</formula>
    </cfRule>
  </conditionalFormatting>
  <conditionalFormatting sqref="B14:B15 B18:B20">
    <cfRule type="cellIs" dxfId="162" priority="15" stopIfTrue="1" operator="equal">
      <formula>0</formula>
    </cfRule>
  </conditionalFormatting>
  <conditionalFormatting sqref="D21">
    <cfRule type="cellIs" dxfId="161" priority="13" stopIfTrue="1" operator="equal">
      <formula>0</formula>
    </cfRule>
  </conditionalFormatting>
  <conditionalFormatting sqref="D18">
    <cfRule type="cellIs" dxfId="160" priority="11" stopIfTrue="1" operator="equal">
      <formula>0</formula>
    </cfRule>
  </conditionalFormatting>
  <conditionalFormatting sqref="B13">
    <cfRule type="cellIs" dxfId="159" priority="10" stopIfTrue="1" operator="equal">
      <formula>0</formula>
    </cfRule>
  </conditionalFormatting>
  <conditionalFormatting sqref="C13">
    <cfRule type="cellIs" dxfId="158" priority="9" stopIfTrue="1" operator="equal">
      <formula>0</formula>
    </cfRule>
  </conditionalFormatting>
  <conditionalFormatting sqref="C12">
    <cfRule type="cellIs" dxfId="157" priority="8" stopIfTrue="1" operator="equal">
      <formula>0</formula>
    </cfRule>
  </conditionalFormatting>
  <conditionalFormatting sqref="B12">
    <cfRule type="cellIs" dxfId="156" priority="7" stopIfTrue="1" operator="equal">
      <formula>0</formula>
    </cfRule>
  </conditionalFormatting>
  <conditionalFormatting sqref="B16">
    <cfRule type="cellIs" dxfId="155" priority="6" stopIfTrue="1" operator="equal">
      <formula>0</formula>
    </cfRule>
  </conditionalFormatting>
  <conditionalFormatting sqref="C16">
    <cfRule type="cellIs" dxfId="154" priority="5" stopIfTrue="1" operator="equal">
      <formula>0</formula>
    </cfRule>
  </conditionalFormatting>
  <conditionalFormatting sqref="C17">
    <cfRule type="cellIs" dxfId="153" priority="4" stopIfTrue="1" operator="equal">
      <formula>0</formula>
    </cfRule>
  </conditionalFormatting>
  <conditionalFormatting sqref="B17">
    <cfRule type="cellIs" dxfId="152" priority="3" stopIfTrue="1" operator="equal">
      <formula>0</formula>
    </cfRule>
  </conditionalFormatting>
  <conditionalFormatting sqref="B24">
    <cfRule type="cellIs" dxfId="151" priority="2" stopIfTrue="1" operator="equal">
      <formula>0</formula>
    </cfRule>
  </conditionalFormatting>
  <conditionalFormatting sqref="C24">
    <cfRule type="cellIs" dxfId="150"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tabColor theme="6" tint="0.39997558519241921"/>
  </sheetPr>
  <dimension ref="A1:N47"/>
  <sheetViews>
    <sheetView view="pageBreakPreview" zoomScaleNormal="100" zoomScaleSheetLayoutView="100" workbookViewId="0"/>
  </sheetViews>
  <sheetFormatPr baseColWidth="10" defaultColWidth="13" defaultRowHeight="15.75" customHeight="1"/>
  <cols>
    <col min="1" max="1" width="7.140625" style="23" customWidth="1"/>
    <col min="2" max="2" width="10.28515625" style="23" bestFit="1" customWidth="1"/>
    <col min="3" max="3" width="10.140625" style="23" bestFit="1" customWidth="1"/>
    <col min="4" max="4" width="10.28515625" style="23" bestFit="1" customWidth="1"/>
    <col min="5" max="5" width="14.28515625" style="23" customWidth="1"/>
    <col min="6" max="6" width="12.7109375" style="1321" customWidth="1"/>
    <col min="7" max="7" width="14.28515625" style="23" customWidth="1"/>
    <col min="8" max="9" width="10.28515625" style="23" bestFit="1" customWidth="1"/>
    <col min="10" max="10" width="14.28515625" style="23" customWidth="1"/>
    <col min="11" max="11" width="12.7109375" style="23" customWidth="1"/>
    <col min="12" max="16384" width="13" style="23"/>
  </cols>
  <sheetData>
    <row r="1" spans="1:14" ht="15.75" customHeight="1">
      <c r="A1" s="422" t="s">
        <v>884</v>
      </c>
      <c r="B1" s="337"/>
      <c r="C1" s="337"/>
      <c r="D1" s="337"/>
      <c r="E1" s="337"/>
      <c r="F1" s="1326"/>
      <c r="G1" s="337"/>
      <c r="H1" s="337"/>
      <c r="I1" s="337"/>
      <c r="J1" s="337"/>
      <c r="K1" s="28"/>
    </row>
    <row r="2" spans="1:14" ht="15.75" customHeight="1">
      <c r="A2" s="422"/>
      <c r="B2" s="337"/>
      <c r="C2" s="337"/>
      <c r="D2" s="337"/>
      <c r="E2" s="337"/>
      <c r="F2" s="1326"/>
      <c r="G2" s="337"/>
      <c r="H2" s="337"/>
      <c r="I2" s="337"/>
      <c r="J2" s="337"/>
      <c r="K2" s="28"/>
    </row>
    <row r="3" spans="1:14" ht="15.75" customHeight="1">
      <c r="A3" s="273"/>
      <c r="B3" s="359"/>
      <c r="C3" s="328" t="s">
        <v>11</v>
      </c>
      <c r="D3" s="284"/>
      <c r="E3" s="284"/>
      <c r="F3" s="1634" t="s">
        <v>953</v>
      </c>
      <c r="G3" s="359"/>
      <c r="H3" s="328" t="s">
        <v>11</v>
      </c>
      <c r="I3" s="284"/>
      <c r="J3" s="284"/>
      <c r="K3" s="1634" t="s">
        <v>953</v>
      </c>
    </row>
    <row r="4" spans="1:14" ht="47.25" customHeight="1">
      <c r="A4" s="272"/>
      <c r="B4" s="274"/>
      <c r="C4" s="457" t="s">
        <v>318</v>
      </c>
      <c r="D4" s="458" t="s">
        <v>283</v>
      </c>
      <c r="E4" s="457" t="s">
        <v>950</v>
      </c>
      <c r="F4" s="1635"/>
      <c r="G4" s="274"/>
      <c r="H4" s="759" t="s">
        <v>318</v>
      </c>
      <c r="I4" s="760" t="s">
        <v>283</v>
      </c>
      <c r="J4" s="759" t="s">
        <v>950</v>
      </c>
      <c r="K4" s="1635"/>
    </row>
    <row r="5" spans="1:14" ht="15.75" customHeight="1">
      <c r="A5" s="271"/>
      <c r="B5" s="1603" t="s">
        <v>17</v>
      </c>
      <c r="C5" s="1604"/>
      <c r="D5" s="1604"/>
      <c r="E5" s="1604"/>
      <c r="F5" s="1651"/>
      <c r="G5" s="1603" t="s">
        <v>17</v>
      </c>
      <c r="H5" s="1604"/>
      <c r="I5" s="1604"/>
      <c r="J5" s="1604"/>
      <c r="K5" s="1604"/>
    </row>
    <row r="6" spans="1:14" ht="15.75" customHeight="1">
      <c r="A6" s="85">
        <v>1970</v>
      </c>
      <c r="B6" s="319">
        <v>215645</v>
      </c>
      <c r="C6" s="88">
        <v>124968</v>
      </c>
      <c r="D6" s="88">
        <v>81994</v>
      </c>
      <c r="E6" s="1331">
        <v>8683</v>
      </c>
      <c r="F6" s="1481" t="s">
        <v>32</v>
      </c>
      <c r="G6" s="742">
        <v>1152629</v>
      </c>
      <c r="H6" s="763">
        <v>674568</v>
      </c>
      <c r="I6" s="763">
        <v>411676</v>
      </c>
      <c r="J6" s="1324">
        <v>66385</v>
      </c>
      <c r="K6" s="1127" t="s">
        <v>32</v>
      </c>
      <c r="M6" s="310"/>
      <c r="N6" s="765"/>
    </row>
    <row r="7" spans="1:14" ht="15.75" customHeight="1">
      <c r="A7" s="85">
        <v>1975</v>
      </c>
      <c r="B7" s="319">
        <v>251885</v>
      </c>
      <c r="C7" s="88">
        <v>154926</v>
      </c>
      <c r="D7" s="88">
        <v>87588</v>
      </c>
      <c r="E7" s="1329">
        <v>9371</v>
      </c>
      <c r="F7" s="1482" t="s">
        <v>32</v>
      </c>
      <c r="G7" s="742">
        <v>1386077</v>
      </c>
      <c r="H7" s="763">
        <v>859844</v>
      </c>
      <c r="I7" s="763">
        <v>441228</v>
      </c>
      <c r="J7" s="1324">
        <v>85005</v>
      </c>
      <c r="K7" s="1097" t="s">
        <v>32</v>
      </c>
      <c r="L7" s="761"/>
      <c r="M7" s="310"/>
      <c r="N7" s="765"/>
    </row>
    <row r="8" spans="1:14" ht="15.75" customHeight="1">
      <c r="A8" s="85">
        <v>1980</v>
      </c>
      <c r="B8" s="319">
        <v>322156</v>
      </c>
      <c r="C8" s="88">
        <v>195944</v>
      </c>
      <c r="D8" s="88">
        <v>115450</v>
      </c>
      <c r="E8" s="1329">
        <v>10762</v>
      </c>
      <c r="F8" s="1482" t="s">
        <v>32</v>
      </c>
      <c r="G8" s="742">
        <v>1697439</v>
      </c>
      <c r="H8" s="763">
        <v>1032884</v>
      </c>
      <c r="I8" s="763">
        <v>555549</v>
      </c>
      <c r="J8" s="1324">
        <v>109006</v>
      </c>
      <c r="K8" s="1097" t="s">
        <v>32</v>
      </c>
      <c r="L8" s="761"/>
      <c r="M8" s="310"/>
      <c r="N8" s="765"/>
    </row>
    <row r="9" spans="1:14" ht="15.75" customHeight="1">
      <c r="A9" s="85">
        <v>1985</v>
      </c>
      <c r="B9" s="319">
        <v>337578</v>
      </c>
      <c r="C9" s="88">
        <v>191154</v>
      </c>
      <c r="D9" s="88">
        <v>128266</v>
      </c>
      <c r="E9" s="1329">
        <v>18158</v>
      </c>
      <c r="F9" s="1482" t="s">
        <v>32</v>
      </c>
      <c r="G9" s="742">
        <v>1809335</v>
      </c>
      <c r="H9" s="767">
        <v>1028486</v>
      </c>
      <c r="I9" s="763">
        <v>628874</v>
      </c>
      <c r="J9" s="1324">
        <v>151975</v>
      </c>
      <c r="K9" s="1097" t="s">
        <v>32</v>
      </c>
      <c r="L9" s="761"/>
      <c r="M9" s="310"/>
      <c r="N9" s="765"/>
    </row>
    <row r="10" spans="1:14" ht="15.75" customHeight="1">
      <c r="A10" s="317">
        <v>1990</v>
      </c>
      <c r="B10" s="1200">
        <v>394400.47530609218</v>
      </c>
      <c r="C10" s="1198">
        <v>226772</v>
      </c>
      <c r="D10" s="1198">
        <v>158392.82682530928</v>
      </c>
      <c r="E10" s="1329">
        <v>9235.6484807828419</v>
      </c>
      <c r="F10" s="1298">
        <v>16263.351519217158</v>
      </c>
      <c r="G10" s="742">
        <v>2549542.8125139582</v>
      </c>
      <c r="H10" s="1123">
        <v>1559494</v>
      </c>
      <c r="I10" s="1123">
        <v>929804</v>
      </c>
      <c r="J10" s="1329">
        <v>60244.812513958168</v>
      </c>
      <c r="K10" s="1329">
        <v>164528.18748604183</v>
      </c>
      <c r="L10" s="761"/>
      <c r="M10" s="310"/>
      <c r="N10" s="765"/>
    </row>
    <row r="11" spans="1:14" ht="15.75" customHeight="1">
      <c r="A11" s="317">
        <v>1995</v>
      </c>
      <c r="B11" s="319">
        <v>424454.46695283998</v>
      </c>
      <c r="C11" s="88">
        <v>222505</v>
      </c>
      <c r="D11" s="88">
        <v>192676</v>
      </c>
      <c r="E11" s="1329">
        <v>9273.4669528399791</v>
      </c>
      <c r="F11" s="1298">
        <v>16354.533047160021</v>
      </c>
      <c r="G11" s="742">
        <v>2665463.1322495523</v>
      </c>
      <c r="H11" s="1123">
        <v>1494243</v>
      </c>
      <c r="I11" s="1123">
        <v>1125468</v>
      </c>
      <c r="J11" s="1329">
        <v>45752.132249552349</v>
      </c>
      <c r="K11" s="1329">
        <v>203827.86775044765</v>
      </c>
      <c r="L11" s="761"/>
      <c r="M11" s="310"/>
      <c r="N11" s="765"/>
    </row>
    <row r="12" spans="1:14" ht="15.75" customHeight="1">
      <c r="A12" s="317">
        <v>1996</v>
      </c>
      <c r="B12" s="319">
        <v>416880.90301151364</v>
      </c>
      <c r="C12" s="88">
        <v>221852</v>
      </c>
      <c r="D12" s="88">
        <v>191395</v>
      </c>
      <c r="E12" s="1329">
        <v>3633.9030115136666</v>
      </c>
      <c r="F12" s="1298">
        <v>21435.096988486333</v>
      </c>
      <c r="G12" s="742">
        <v>2651297.7699114033</v>
      </c>
      <c r="H12" s="1123">
        <v>1496226</v>
      </c>
      <c r="I12" s="1123">
        <v>1115784</v>
      </c>
      <c r="J12" s="1329">
        <v>39287.769911403157</v>
      </c>
      <c r="K12" s="1329">
        <v>215964.23008859684</v>
      </c>
      <c r="L12" s="761"/>
      <c r="M12" s="310"/>
      <c r="N12" s="765"/>
    </row>
    <row r="13" spans="1:14" ht="15.75" customHeight="1">
      <c r="A13" s="317">
        <v>1997</v>
      </c>
      <c r="B13" s="319">
        <v>423052.02450567589</v>
      </c>
      <c r="C13" s="88">
        <v>224856</v>
      </c>
      <c r="D13" s="88">
        <v>194308</v>
      </c>
      <c r="E13" s="1329">
        <v>3888.0245056758649</v>
      </c>
      <c r="F13" s="1298">
        <v>23244.975494324135</v>
      </c>
      <c r="G13" s="742">
        <v>2657913.9914367474</v>
      </c>
      <c r="H13" s="1123">
        <v>1488345</v>
      </c>
      <c r="I13" s="1123">
        <v>1125709</v>
      </c>
      <c r="J13" s="1329">
        <v>43859.99143674731</v>
      </c>
      <c r="K13" s="1329">
        <v>223875.00856325269</v>
      </c>
      <c r="L13" s="761"/>
      <c r="M13" s="310"/>
      <c r="N13" s="765"/>
    </row>
    <row r="14" spans="1:14" ht="15.75" customHeight="1">
      <c r="A14" s="317">
        <v>1998</v>
      </c>
      <c r="B14" s="319">
        <v>431595.1676321266</v>
      </c>
      <c r="C14" s="88">
        <v>224943.13800000001</v>
      </c>
      <c r="D14" s="88">
        <v>202837.48728</v>
      </c>
      <c r="E14" s="1329">
        <v>3814.5423521265402</v>
      </c>
      <c r="F14" s="1298">
        <v>25812.45764787346</v>
      </c>
      <c r="G14" s="742">
        <v>2704022.6610095976</v>
      </c>
      <c r="H14" s="1123">
        <v>1493501</v>
      </c>
      <c r="I14" s="1123">
        <v>1164853</v>
      </c>
      <c r="J14" s="1329">
        <v>45668.661009597708</v>
      </c>
      <c r="K14" s="1329">
        <v>231008.33899040229</v>
      </c>
      <c r="L14" s="761"/>
      <c r="M14" s="310"/>
      <c r="N14" s="765"/>
    </row>
    <row r="15" spans="1:14" s="89" customFormat="1" ht="15.75" customHeight="1">
      <c r="A15" s="317">
        <v>1999</v>
      </c>
      <c r="B15" s="319">
        <v>451081.49587024678</v>
      </c>
      <c r="C15" s="88">
        <v>224986.68100000001</v>
      </c>
      <c r="D15" s="88">
        <v>222181.25831999999</v>
      </c>
      <c r="E15" s="1329">
        <v>3913.5565502467543</v>
      </c>
      <c r="F15" s="1298">
        <v>28121.443449753246</v>
      </c>
      <c r="G15" s="742">
        <v>2760404.2927008839</v>
      </c>
      <c r="H15" s="1123">
        <v>1480856</v>
      </c>
      <c r="I15" s="1123">
        <v>1236832</v>
      </c>
      <c r="J15" s="1329">
        <v>42716.292700884165</v>
      </c>
      <c r="K15" s="1329">
        <v>249849.70729911583</v>
      </c>
      <c r="L15" s="761"/>
      <c r="M15" s="310"/>
      <c r="N15" s="765"/>
    </row>
    <row r="16" spans="1:14" s="89" customFormat="1" ht="15.75" customHeight="1">
      <c r="A16" s="99" t="s">
        <v>168</v>
      </c>
      <c r="B16" s="742"/>
      <c r="C16" s="742"/>
      <c r="D16" s="742"/>
      <c r="E16" s="742"/>
      <c r="F16" s="1329"/>
      <c r="G16" s="1329"/>
      <c r="H16" s="742"/>
      <c r="I16" s="742"/>
      <c r="J16" s="742"/>
      <c r="K16" s="474"/>
      <c r="L16" s="761"/>
      <c r="M16" s="758"/>
    </row>
    <row r="17" spans="1:14" s="89" customFormat="1" ht="15.75" customHeight="1">
      <c r="A17" s="106" t="s">
        <v>586</v>
      </c>
      <c r="B17" s="742"/>
      <c r="C17" s="742"/>
      <c r="D17" s="742"/>
      <c r="E17" s="742"/>
      <c r="F17" s="1329"/>
      <c r="G17" s="742"/>
      <c r="H17" s="742"/>
      <c r="I17" s="742"/>
      <c r="J17" s="742"/>
      <c r="K17" s="474"/>
      <c r="L17" s="761"/>
      <c r="M17" s="758"/>
    </row>
    <row r="18" spans="1:14" s="89" customFormat="1" ht="15.75" customHeight="1">
      <c r="A18" s="983" t="s">
        <v>952</v>
      </c>
      <c r="B18" s="1329"/>
      <c r="C18" s="1329"/>
      <c r="D18" s="1329"/>
      <c r="E18" s="1329"/>
      <c r="F18" s="1329"/>
      <c r="G18" s="1329"/>
      <c r="H18" s="1329"/>
      <c r="I18" s="1329"/>
      <c r="J18" s="1329"/>
      <c r="K18" s="474"/>
      <c r="L18" s="1321"/>
      <c r="M18" s="758"/>
    </row>
    <row r="19" spans="1:14" s="89" customFormat="1" ht="15.75" customHeight="1">
      <c r="A19" s="106" t="s">
        <v>951</v>
      </c>
      <c r="B19" s="742"/>
      <c r="C19" s="742"/>
      <c r="D19" s="742"/>
      <c r="E19" s="742"/>
      <c r="F19" s="1329"/>
      <c r="G19" s="742"/>
      <c r="H19" s="742"/>
      <c r="I19" s="742"/>
      <c r="J19" s="742"/>
      <c r="K19" s="474"/>
      <c r="L19" s="761"/>
      <c r="M19" s="758"/>
    </row>
    <row r="20" spans="1:14" s="89" customFormat="1" ht="15.75" customHeight="1">
      <c r="A20" s="422" t="s">
        <v>884</v>
      </c>
      <c r="B20" s="337"/>
      <c r="C20" s="337"/>
      <c r="D20" s="337"/>
      <c r="E20" s="337"/>
      <c r="F20" s="1326"/>
      <c r="G20" s="337"/>
      <c r="H20" s="337"/>
      <c r="I20" s="337"/>
      <c r="J20" s="337"/>
      <c r="K20" s="474"/>
      <c r="L20" s="761"/>
      <c r="M20" s="758"/>
    </row>
    <row r="21" spans="1:14" s="89" customFormat="1" ht="15.75" customHeight="1">
      <c r="A21" s="422"/>
      <c r="B21" s="337"/>
      <c r="C21" s="337"/>
      <c r="D21" s="337"/>
      <c r="E21" s="337"/>
      <c r="F21" s="1326"/>
      <c r="G21" s="337"/>
      <c r="H21" s="337"/>
      <c r="I21" s="337"/>
      <c r="J21" s="337"/>
      <c r="K21" s="474"/>
      <c r="L21" s="761"/>
      <c r="M21" s="758"/>
    </row>
    <row r="22" spans="1:14" s="89" customFormat="1" ht="15.75" customHeight="1">
      <c r="A22" s="273"/>
      <c r="B22" s="359"/>
      <c r="C22" s="328" t="s">
        <v>11</v>
      </c>
      <c r="D22" s="284"/>
      <c r="E22" s="284"/>
      <c r="F22" s="1634" t="s">
        <v>953</v>
      </c>
      <c r="G22" s="359"/>
      <c r="H22" s="328" t="s">
        <v>11</v>
      </c>
      <c r="I22" s="284"/>
      <c r="J22" s="284"/>
      <c r="K22" s="1634" t="s">
        <v>953</v>
      </c>
      <c r="L22" s="761"/>
      <c r="M22" s="758"/>
    </row>
    <row r="23" spans="1:14" s="89" customFormat="1" ht="47.25" customHeight="1">
      <c r="A23" s="272"/>
      <c r="B23" s="274"/>
      <c r="C23" s="759" t="s">
        <v>318</v>
      </c>
      <c r="D23" s="760" t="s">
        <v>283</v>
      </c>
      <c r="E23" s="759" t="s">
        <v>272</v>
      </c>
      <c r="F23" s="1635"/>
      <c r="G23" s="274"/>
      <c r="H23" s="759" t="s">
        <v>318</v>
      </c>
      <c r="I23" s="760" t="s">
        <v>283</v>
      </c>
      <c r="J23" s="759" t="s">
        <v>272</v>
      </c>
      <c r="K23" s="1635"/>
      <c r="L23" s="761"/>
      <c r="M23" s="758"/>
    </row>
    <row r="24" spans="1:14" s="89" customFormat="1" ht="15.75" customHeight="1">
      <c r="A24" s="271"/>
      <c r="B24" s="1603" t="s">
        <v>17</v>
      </c>
      <c r="C24" s="1604"/>
      <c r="D24" s="1604"/>
      <c r="E24" s="1604"/>
      <c r="F24" s="1651"/>
      <c r="G24" s="1636" t="s">
        <v>17</v>
      </c>
      <c r="H24" s="1652"/>
      <c r="I24" s="1652"/>
      <c r="J24" s="1652"/>
      <c r="K24" s="1652"/>
      <c r="L24" s="761"/>
      <c r="M24" s="758"/>
    </row>
    <row r="25" spans="1:14" ht="15.75" customHeight="1">
      <c r="A25" s="317">
        <v>2000</v>
      </c>
      <c r="B25" s="319">
        <v>441503.43029420456</v>
      </c>
      <c r="C25" s="88">
        <v>213012.356</v>
      </c>
      <c r="D25" s="88">
        <v>224427.46487999998</v>
      </c>
      <c r="E25" s="1331">
        <v>4063.6094142045222</v>
      </c>
      <c r="F25" s="1297">
        <v>29605.390585795478</v>
      </c>
      <c r="G25" s="742">
        <v>2687359.0008645067</v>
      </c>
      <c r="H25" s="943">
        <v>1402817</v>
      </c>
      <c r="I25" s="943">
        <v>1242593</v>
      </c>
      <c r="J25" s="1329">
        <v>41949.000864506641</v>
      </c>
      <c r="K25" s="1329">
        <v>265328.99913549336</v>
      </c>
      <c r="L25" s="761"/>
      <c r="M25" s="310"/>
      <c r="N25" s="765"/>
    </row>
    <row r="26" spans="1:14" ht="15.75" customHeight="1">
      <c r="A26" s="317">
        <v>2001</v>
      </c>
      <c r="B26" s="319">
        <v>431840.52456781786</v>
      </c>
      <c r="C26" s="88">
        <v>205871.304</v>
      </c>
      <c r="D26" s="88">
        <v>221801.87856000001</v>
      </c>
      <c r="E26" s="1329">
        <v>4167.3420078178679</v>
      </c>
      <c r="F26" s="1298">
        <v>28684.657992182132</v>
      </c>
      <c r="G26" s="742">
        <v>2611684.4121509856</v>
      </c>
      <c r="H26" s="943">
        <v>1349582</v>
      </c>
      <c r="I26" s="943">
        <v>1227562</v>
      </c>
      <c r="J26" s="1329">
        <v>34540.412150985387</v>
      </c>
      <c r="K26" s="1329">
        <v>258514.58784901461</v>
      </c>
      <c r="L26" s="761"/>
      <c r="M26" s="310"/>
      <c r="N26" s="765"/>
    </row>
    <row r="27" spans="1:14" ht="15.75" customHeight="1">
      <c r="A27" s="317">
        <v>2002</v>
      </c>
      <c r="B27" s="319">
        <v>425181.64360201237</v>
      </c>
      <c r="C27" s="88">
        <v>198817.33799999999</v>
      </c>
      <c r="D27" s="88">
        <v>222565.06296000001</v>
      </c>
      <c r="E27" s="1329">
        <v>3799.2426420123629</v>
      </c>
      <c r="F27" s="1298">
        <v>29224.757357987637</v>
      </c>
      <c r="G27" s="742">
        <v>2578064.561555061</v>
      </c>
      <c r="H27" s="943">
        <v>1313091</v>
      </c>
      <c r="I27" s="943">
        <v>1230363</v>
      </c>
      <c r="J27" s="1329">
        <v>34610.561555061053</v>
      </c>
      <c r="K27" s="1329">
        <v>257462.43844493895</v>
      </c>
      <c r="L27" s="761"/>
      <c r="M27" s="310"/>
      <c r="N27" s="765"/>
    </row>
    <row r="28" spans="1:14" ht="15.75" customHeight="1">
      <c r="A28" s="317">
        <v>2003</v>
      </c>
      <c r="B28" s="319">
        <v>406735.68577863817</v>
      </c>
      <c r="C28" s="88">
        <v>185319.008</v>
      </c>
      <c r="D28" s="88">
        <v>217121.86712000001</v>
      </c>
      <c r="E28" s="1329">
        <v>4294.8106586381837</v>
      </c>
      <c r="F28" s="1298">
        <v>30406.189341361816</v>
      </c>
      <c r="G28" s="742">
        <v>2489047.5996025391</v>
      </c>
      <c r="H28" s="943">
        <v>1251207</v>
      </c>
      <c r="I28" s="943">
        <v>1200846</v>
      </c>
      <c r="J28" s="1329">
        <v>36994.599602539092</v>
      </c>
      <c r="K28" s="1329">
        <v>262020.40039746091</v>
      </c>
      <c r="L28" s="761"/>
      <c r="M28" s="310"/>
      <c r="N28" s="765"/>
    </row>
    <row r="29" spans="1:14" ht="15.75" customHeight="1">
      <c r="A29" s="317">
        <v>2004</v>
      </c>
      <c r="B29" s="319">
        <v>408946.92637953843</v>
      </c>
      <c r="C29" s="88">
        <v>179746.94091899999</v>
      </c>
      <c r="D29" s="88">
        <v>224026.56336</v>
      </c>
      <c r="E29" s="1329">
        <v>5173.4221005384388</v>
      </c>
      <c r="F29" s="1298">
        <v>42770.545899461562</v>
      </c>
      <c r="G29" s="742">
        <v>2475681.275152565</v>
      </c>
      <c r="H29" s="943">
        <v>1211243</v>
      </c>
      <c r="I29" s="943">
        <v>1231054</v>
      </c>
      <c r="J29" s="1329">
        <v>33384.275152564747</v>
      </c>
      <c r="K29" s="1329">
        <v>270908.72484743525</v>
      </c>
      <c r="L29" s="761"/>
      <c r="M29" s="310"/>
      <c r="N29" s="765"/>
    </row>
    <row r="30" spans="1:14" ht="15.75" customHeight="1">
      <c r="A30" s="317">
        <v>2005</v>
      </c>
      <c r="B30" s="319">
        <v>388252.64210778789</v>
      </c>
      <c r="C30" s="88">
        <v>166995.45591168001</v>
      </c>
      <c r="D30" s="88">
        <v>215441.54442841269</v>
      </c>
      <c r="E30" s="1329">
        <v>5815.6417676951824</v>
      </c>
      <c r="F30" s="1298">
        <v>47390.916355546724</v>
      </c>
      <c r="G30" s="742">
        <v>2372244.7054606294</v>
      </c>
      <c r="H30" s="943">
        <v>1144315</v>
      </c>
      <c r="I30" s="943">
        <v>1195435</v>
      </c>
      <c r="J30" s="1329">
        <v>32494.705460629659</v>
      </c>
      <c r="K30" s="1329">
        <v>313986.29453937034</v>
      </c>
      <c r="L30" s="761"/>
      <c r="M30" s="310"/>
      <c r="N30" s="765"/>
    </row>
    <row r="31" spans="1:14" ht="15.75" customHeight="1">
      <c r="A31" s="317">
        <v>2006</v>
      </c>
      <c r="B31" s="319">
        <v>379192.06466721586</v>
      </c>
      <c r="C31" s="88">
        <v>157365.65081324003</v>
      </c>
      <c r="D31" s="88">
        <v>215696.8246234064</v>
      </c>
      <c r="E31" s="1329">
        <v>6129.5892305694215</v>
      </c>
      <c r="F31" s="1298">
        <v>52498.00562536496</v>
      </c>
      <c r="G31" s="742">
        <v>2301175.4379190393</v>
      </c>
      <c r="H31" s="943">
        <v>1072412</v>
      </c>
      <c r="I31" s="943">
        <v>1195526</v>
      </c>
      <c r="J31" s="1329">
        <v>33237.437919039221</v>
      </c>
      <c r="K31" s="1329">
        <v>330656.56208096078</v>
      </c>
      <c r="L31" s="761"/>
      <c r="M31" s="310"/>
      <c r="N31" s="765"/>
    </row>
    <row r="32" spans="1:14" ht="15.75" customHeight="1">
      <c r="A32" s="317">
        <v>2007</v>
      </c>
      <c r="B32" s="319">
        <v>372428.30418691871</v>
      </c>
      <c r="C32" s="88">
        <v>151468.96253373357</v>
      </c>
      <c r="D32" s="88">
        <v>214677.70712361389</v>
      </c>
      <c r="E32" s="1329">
        <v>6281.6345295712163</v>
      </c>
      <c r="F32" s="1298">
        <v>54483.411717788782</v>
      </c>
      <c r="G32" s="742">
        <v>2260250.8711133348</v>
      </c>
      <c r="H32" s="943">
        <v>1039203</v>
      </c>
      <c r="I32" s="943">
        <v>1186959</v>
      </c>
      <c r="J32" s="1329">
        <v>34088.871113334666</v>
      </c>
      <c r="K32" s="1329">
        <v>342893.12888666533</v>
      </c>
      <c r="L32" s="761"/>
      <c r="M32" s="310"/>
      <c r="N32" s="765"/>
    </row>
    <row r="33" spans="1:14" ht="15.75" customHeight="1">
      <c r="A33" s="317">
        <v>2008</v>
      </c>
      <c r="B33" s="319">
        <v>371752.71560761693</v>
      </c>
      <c r="C33" s="88">
        <v>145345.35791700296</v>
      </c>
      <c r="D33" s="88">
        <v>220035.38973122922</v>
      </c>
      <c r="E33" s="1329">
        <v>6371.9679593847541</v>
      </c>
      <c r="F33" s="1298">
        <v>55957.646360615239</v>
      </c>
      <c r="G33" s="742">
        <v>2237764.8541675382</v>
      </c>
      <c r="H33" s="943">
        <v>986900</v>
      </c>
      <c r="I33" s="943">
        <v>1215382</v>
      </c>
      <c r="J33" s="1329">
        <v>35482.854167538288</v>
      </c>
      <c r="K33" s="1329">
        <v>346472.14583246171</v>
      </c>
      <c r="L33" s="761"/>
      <c r="M33" s="310"/>
      <c r="N33" s="765"/>
    </row>
    <row r="34" spans="1:14" ht="15.75" customHeight="1">
      <c r="A34" s="317">
        <v>2009</v>
      </c>
      <c r="B34" s="319">
        <v>369667.84545815556</v>
      </c>
      <c r="C34" s="88">
        <v>141091.33207573739</v>
      </c>
      <c r="D34" s="88">
        <v>221849.92063379195</v>
      </c>
      <c r="E34" s="1329">
        <v>6726.5927486261717</v>
      </c>
      <c r="F34" s="1298">
        <v>62574.257116711546</v>
      </c>
      <c r="G34" s="742">
        <v>2185832.3828678206</v>
      </c>
      <c r="H34" s="943">
        <v>920354</v>
      </c>
      <c r="I34" s="943">
        <v>1231099</v>
      </c>
      <c r="J34" s="1329">
        <v>34379.382867820794</v>
      </c>
      <c r="K34" s="1329">
        <v>337251.61713217921</v>
      </c>
      <c r="L34" s="761"/>
      <c r="M34" s="310"/>
      <c r="N34" s="765"/>
    </row>
    <row r="35" spans="1:14" ht="15.75" customHeight="1">
      <c r="A35" s="317">
        <v>2010</v>
      </c>
      <c r="B35" s="1097" t="s">
        <v>32</v>
      </c>
      <c r="C35" s="88">
        <v>135221.54639795385</v>
      </c>
      <c r="D35" s="1097" t="s">
        <v>32</v>
      </c>
      <c r="E35" s="1329">
        <v>5997.6306695889143</v>
      </c>
      <c r="F35" s="1298">
        <v>54254.032406282022</v>
      </c>
      <c r="G35" s="742">
        <v>2190631.9812546042</v>
      </c>
      <c r="H35" s="943">
        <v>873459</v>
      </c>
      <c r="I35" s="943">
        <v>1284022</v>
      </c>
      <c r="J35" s="1329">
        <v>33150.981254604179</v>
      </c>
      <c r="K35" s="1329">
        <v>331888.01874539582</v>
      </c>
      <c r="L35" s="761"/>
      <c r="M35" s="1095"/>
      <c r="N35" s="765"/>
    </row>
    <row r="36" spans="1:14" ht="15.75" customHeight="1">
      <c r="A36" s="317">
        <v>2011</v>
      </c>
      <c r="B36" s="319">
        <v>382006.24905215565</v>
      </c>
      <c r="C36" s="88">
        <v>136788.80671406095</v>
      </c>
      <c r="D36" s="88">
        <v>239055.30606214656</v>
      </c>
      <c r="E36" s="1329">
        <v>6162.1362759481708</v>
      </c>
      <c r="F36" s="1298">
        <v>53968.956632839399</v>
      </c>
      <c r="G36" s="742">
        <v>2233771.9739529239</v>
      </c>
      <c r="H36" s="943">
        <v>880657</v>
      </c>
      <c r="I36" s="943">
        <v>1318725</v>
      </c>
      <c r="J36" s="1329">
        <v>34389.973952924018</v>
      </c>
      <c r="K36" s="1329">
        <v>315949.02604707598</v>
      </c>
      <c r="L36" s="761"/>
      <c r="M36" s="310"/>
      <c r="N36" s="765"/>
    </row>
    <row r="37" spans="1:14" ht="15.75" customHeight="1">
      <c r="A37" s="317">
        <v>2012</v>
      </c>
      <c r="B37" s="744">
        <v>375110.01944752113</v>
      </c>
      <c r="C37" s="763">
        <v>128514.31446283869</v>
      </c>
      <c r="D37" s="763">
        <v>241232.89976125816</v>
      </c>
      <c r="E37" s="1329">
        <v>5362.8052234242859</v>
      </c>
      <c r="F37" s="1298">
        <v>52994.034489169477</v>
      </c>
      <c r="G37" s="763">
        <v>2180574.3102118419</v>
      </c>
      <c r="H37" s="943">
        <v>811482</v>
      </c>
      <c r="I37" s="943">
        <v>1339161</v>
      </c>
      <c r="J37" s="1329">
        <v>29931.310211841715</v>
      </c>
      <c r="K37" s="1329">
        <v>341801.68978815828</v>
      </c>
      <c r="L37" s="761"/>
      <c r="M37" s="765"/>
      <c r="N37" s="765"/>
    </row>
    <row r="38" spans="1:14" s="761" customFormat="1" ht="15.75" customHeight="1">
      <c r="A38" s="743">
        <v>2013</v>
      </c>
      <c r="B38" s="744">
        <v>383551.60717767291</v>
      </c>
      <c r="C38" s="763">
        <v>129120.99660909215</v>
      </c>
      <c r="D38" s="763">
        <v>249957.80959795869</v>
      </c>
      <c r="E38" s="1329">
        <v>4472.8009706220619</v>
      </c>
      <c r="F38" s="1298">
        <v>50824.415736359078</v>
      </c>
      <c r="G38" s="763">
        <v>2235468.5600162982</v>
      </c>
      <c r="H38" s="943">
        <v>803861</v>
      </c>
      <c r="I38" s="943">
        <v>1403563</v>
      </c>
      <c r="J38" s="1329">
        <v>28044.560016298201</v>
      </c>
      <c r="K38" s="1329">
        <v>348674.4399837018</v>
      </c>
      <c r="M38" s="765"/>
      <c r="N38" s="765"/>
    </row>
    <row r="39" spans="1:14" s="761" customFormat="1" ht="15.75" customHeight="1">
      <c r="A39" s="743">
        <v>2014</v>
      </c>
      <c r="B39" s="800">
        <v>391194.94061236049</v>
      </c>
      <c r="C39" s="796">
        <v>129429.26065577721</v>
      </c>
      <c r="D39" s="796">
        <v>257011.31895782848</v>
      </c>
      <c r="E39" s="1329">
        <v>4754.3609987547752</v>
      </c>
      <c r="F39" s="1298">
        <v>49250.519251719648</v>
      </c>
      <c r="G39" s="796">
        <v>2256041.6591036851</v>
      </c>
      <c r="H39" s="943">
        <v>806568</v>
      </c>
      <c r="I39" s="943">
        <v>1419188</v>
      </c>
      <c r="J39" s="1329">
        <v>30285.659103684884</v>
      </c>
      <c r="K39" s="1329">
        <v>334761.34089631512</v>
      </c>
      <c r="M39" s="765"/>
      <c r="N39" s="765"/>
    </row>
    <row r="40" spans="1:14" s="761" customFormat="1" ht="15.75" customHeight="1">
      <c r="A40" s="799">
        <v>2015</v>
      </c>
      <c r="B40" s="833">
        <v>394043.63403765787</v>
      </c>
      <c r="C40" s="827">
        <v>123581.60053541034</v>
      </c>
      <c r="D40" s="827">
        <v>264217.90791155706</v>
      </c>
      <c r="E40" s="1329">
        <v>6244.125590690448</v>
      </c>
      <c r="F40" s="1298">
        <v>64487.094396498353</v>
      </c>
      <c r="G40" s="827">
        <v>2283851.807544732</v>
      </c>
      <c r="H40" s="943">
        <v>774889</v>
      </c>
      <c r="I40" s="943">
        <v>1477673</v>
      </c>
      <c r="J40" s="1329">
        <v>31289.807544732059</v>
      </c>
      <c r="K40" s="1329">
        <v>334312.19245526794</v>
      </c>
      <c r="M40" s="765"/>
      <c r="N40" s="765"/>
    </row>
    <row r="41" spans="1:14" s="822" customFormat="1" ht="15.75" customHeight="1">
      <c r="A41" s="832">
        <v>2016</v>
      </c>
      <c r="B41" s="940">
        <v>401955.84929272014</v>
      </c>
      <c r="C41" s="936">
        <v>122565.90199300091</v>
      </c>
      <c r="D41" s="936">
        <v>273432.88786961086</v>
      </c>
      <c r="E41" s="1329">
        <v>5957.0594301083474</v>
      </c>
      <c r="F41" s="1298">
        <v>69383.241426851673</v>
      </c>
      <c r="G41" s="936">
        <v>2331567.3516859468</v>
      </c>
      <c r="H41" s="936">
        <v>773790</v>
      </c>
      <c r="I41" s="936">
        <v>1525434</v>
      </c>
      <c r="J41" s="1329">
        <v>32343.35168594704</v>
      </c>
      <c r="K41" s="1329">
        <v>361519.64831405296</v>
      </c>
      <c r="M41" s="830"/>
      <c r="N41" s="830"/>
    </row>
    <row r="42" spans="1:14" s="934" customFormat="1" ht="15.75" customHeight="1">
      <c r="A42" s="939">
        <v>2017</v>
      </c>
      <c r="B42" s="1320">
        <v>407849.73040469835</v>
      </c>
      <c r="C42" s="1086">
        <v>123130.65759831818</v>
      </c>
      <c r="D42" s="1086">
        <v>279516.8901357064</v>
      </c>
      <c r="E42" s="1329">
        <v>5202.1826706737629</v>
      </c>
      <c r="F42" s="1298">
        <v>70085.071729326228</v>
      </c>
      <c r="G42" s="1123">
        <v>2382406.4326472264</v>
      </c>
      <c r="H42" s="1123">
        <v>793133</v>
      </c>
      <c r="I42" s="1123">
        <v>1559171</v>
      </c>
      <c r="J42" s="1329">
        <v>30102.43264722632</v>
      </c>
      <c r="K42" s="1329">
        <v>398497.56735277368</v>
      </c>
      <c r="M42" s="937"/>
      <c r="N42" s="937"/>
    </row>
    <row r="43" spans="1:14" s="1084" customFormat="1" ht="15.75" customHeight="1">
      <c r="A43" s="1088">
        <v>2018</v>
      </c>
      <c r="B43" s="1089">
        <v>396197.65351483738</v>
      </c>
      <c r="C43" s="1123">
        <v>124418.54354208212</v>
      </c>
      <c r="D43" s="1123">
        <v>266147.82079842471</v>
      </c>
      <c r="E43" s="1329">
        <v>5631.2891743305518</v>
      </c>
      <c r="F43" s="1298">
        <v>71796.318484553762</v>
      </c>
      <c r="G43" s="1123">
        <v>2430921.9049014561</v>
      </c>
      <c r="H43" s="1123">
        <v>899226</v>
      </c>
      <c r="I43" s="1123">
        <v>1501344</v>
      </c>
      <c r="J43" s="1123">
        <v>30351.904901455855</v>
      </c>
      <c r="K43" s="1329">
        <v>409807.09509854415</v>
      </c>
      <c r="M43" s="1087"/>
      <c r="N43" s="1087"/>
    </row>
    <row r="44" spans="1:14" s="1084" customFormat="1" ht="15.75" customHeight="1">
      <c r="A44" s="1099">
        <v>2019</v>
      </c>
      <c r="B44" s="1320" t="e">
        <v>#VALUE!</v>
      </c>
      <c r="C44" s="1210" t="e">
        <v>#VALUE!</v>
      </c>
      <c r="D44" s="1210">
        <v>269218.88803905062</v>
      </c>
      <c r="E44" s="1210" t="e">
        <v>#VALUE!</v>
      </c>
      <c r="F44" s="1298">
        <v>73926.630486998518</v>
      </c>
      <c r="G44" s="1329">
        <v>2342303.8401980782</v>
      </c>
      <c r="H44" s="1210">
        <v>782500</v>
      </c>
      <c r="I44" s="1210">
        <v>1524174</v>
      </c>
      <c r="J44" s="1210">
        <v>35629.840198078426</v>
      </c>
      <c r="K44" s="1329">
        <v>404656.15980192157</v>
      </c>
      <c r="M44" s="1317"/>
      <c r="N44" s="1211"/>
    </row>
    <row r="45" spans="1:14" ht="15.75" customHeight="1">
      <c r="A45" s="99" t="s">
        <v>168</v>
      </c>
      <c r="L45" s="1084"/>
      <c r="M45" s="1084"/>
    </row>
    <row r="46" spans="1:14" ht="15.75" customHeight="1">
      <c r="A46" s="106" t="s">
        <v>586</v>
      </c>
    </row>
    <row r="47" spans="1:14" ht="15.75" customHeight="1">
      <c r="A47" s="106" t="s">
        <v>920</v>
      </c>
    </row>
  </sheetData>
  <mergeCells count="8">
    <mergeCell ref="B24:F24"/>
    <mergeCell ref="G24:K24"/>
    <mergeCell ref="K3:K4"/>
    <mergeCell ref="G5:K5"/>
    <mergeCell ref="B5:F5"/>
    <mergeCell ref="K22:K23"/>
    <mergeCell ref="F22:F23"/>
    <mergeCell ref="F3:F4"/>
  </mergeCells>
  <conditionalFormatting sqref="B16:K19 A20:K21 A48:K1016 B45:K47 A37:B37 A1:GJ2 G25:G36 L45:GJ1016 N37:GJ44 A38:A44 A25:D34 A6:D15 A5:B5 A24:B24 A3:E4 G3:J4 A22:E23 G22:J23 L3:GJ36 G6:I9 G10:G15 A35:A36 C35">
    <cfRule type="cellIs" dxfId="149" priority="44" stopIfTrue="1" operator="equal">
      <formula>0</formula>
    </cfRule>
  </conditionalFormatting>
  <conditionalFormatting sqref="B36:D36">
    <cfRule type="cellIs" dxfId="148" priority="43" stopIfTrue="1" operator="equal">
      <formula>0</formula>
    </cfRule>
  </conditionalFormatting>
  <conditionalFormatting sqref="A16">
    <cfRule type="cellIs" dxfId="147" priority="40" stopIfTrue="1" operator="equal">
      <formula>0</formula>
    </cfRule>
  </conditionalFormatting>
  <conditionalFormatting sqref="A17">
    <cfRule type="cellIs" dxfId="146" priority="38" stopIfTrue="1" operator="equal">
      <formula>0</formula>
    </cfRule>
  </conditionalFormatting>
  <conditionalFormatting sqref="A45">
    <cfRule type="cellIs" dxfId="145" priority="37" stopIfTrue="1" operator="equal">
      <formula>0</formula>
    </cfRule>
  </conditionalFormatting>
  <conditionalFormatting sqref="A47">
    <cfRule type="cellIs" dxfId="144" priority="36" stopIfTrue="1" operator="equal">
      <formula>0</formula>
    </cfRule>
  </conditionalFormatting>
  <conditionalFormatting sqref="A46">
    <cfRule type="cellIs" dxfId="143" priority="35" stopIfTrue="1" operator="equal">
      <formula>0</formula>
    </cfRule>
  </conditionalFormatting>
  <conditionalFormatting sqref="A19">
    <cfRule type="cellIs" dxfId="142" priority="34" stopIfTrue="1" operator="equal">
      <formula>0</formula>
    </cfRule>
  </conditionalFormatting>
  <conditionalFormatting sqref="B38 L38:M38 L39:L42 H42:I42 C42:D42 B44:E44 B43:D43 H43:L44">
    <cfRule type="cellIs" dxfId="141" priority="33" stopIfTrue="1" operator="equal">
      <formula>0</formula>
    </cfRule>
  </conditionalFormatting>
  <conditionalFormatting sqref="C37:D37">
    <cfRule type="cellIs" dxfId="140" priority="31" stopIfTrue="1" operator="equal">
      <formula>0</formula>
    </cfRule>
  </conditionalFormatting>
  <conditionalFormatting sqref="G37 L37:M37 M39:M44">
    <cfRule type="cellIs" dxfId="139" priority="32" stopIfTrue="1" operator="equal">
      <formula>0</formula>
    </cfRule>
  </conditionalFormatting>
  <conditionalFormatting sqref="C38:D38">
    <cfRule type="cellIs" dxfId="138" priority="30" stopIfTrue="1" operator="equal">
      <formula>0</formula>
    </cfRule>
  </conditionalFormatting>
  <conditionalFormatting sqref="G38">
    <cfRule type="cellIs" dxfId="137" priority="29" stopIfTrue="1" operator="equal">
      <formula>0</formula>
    </cfRule>
  </conditionalFormatting>
  <conditionalFormatting sqref="B39:B42">
    <cfRule type="cellIs" dxfId="136" priority="28" stopIfTrue="1" operator="equal">
      <formula>0</formula>
    </cfRule>
  </conditionalFormatting>
  <conditionalFormatting sqref="C39:D41">
    <cfRule type="cellIs" dxfId="135" priority="27" stopIfTrue="1" operator="equal">
      <formula>0</formula>
    </cfRule>
  </conditionalFormatting>
  <conditionalFormatting sqref="G41:I41 G39:G40 H25:I40 G42:G44">
    <cfRule type="cellIs" dxfId="134" priority="26" stopIfTrue="1" operator="equal">
      <formula>0</formula>
    </cfRule>
  </conditionalFormatting>
  <conditionalFormatting sqref="H10:I15">
    <cfRule type="cellIs" dxfId="133" priority="24" stopIfTrue="1" operator="equal">
      <formula>0</formula>
    </cfRule>
  </conditionalFormatting>
  <conditionalFormatting sqref="F10:F15">
    <cfRule type="cellIs" dxfId="132" priority="13" stopIfTrue="1" operator="equal">
      <formula>0</formula>
    </cfRule>
  </conditionalFormatting>
  <conditionalFormatting sqref="A18">
    <cfRule type="cellIs" dxfId="131" priority="22" stopIfTrue="1" operator="equal">
      <formula>0</formula>
    </cfRule>
  </conditionalFormatting>
  <conditionalFormatting sqref="F3">
    <cfRule type="cellIs" dxfId="130" priority="21" stopIfTrue="1" operator="equal">
      <formula>0</formula>
    </cfRule>
  </conditionalFormatting>
  <conditionalFormatting sqref="K3">
    <cfRule type="cellIs" dxfId="129" priority="20" stopIfTrue="1" operator="equal">
      <formula>0</formula>
    </cfRule>
  </conditionalFormatting>
  <conditionalFormatting sqref="K22">
    <cfRule type="cellIs" dxfId="128" priority="19" stopIfTrue="1" operator="equal">
      <formula>0</formula>
    </cfRule>
  </conditionalFormatting>
  <conditionalFormatting sqref="F22">
    <cfRule type="cellIs" dxfId="127" priority="18" stopIfTrue="1" operator="equal">
      <formula>0</formula>
    </cfRule>
  </conditionalFormatting>
  <conditionalFormatting sqref="J10:K15 J6:J9">
    <cfRule type="cellIs" dxfId="126" priority="17" stopIfTrue="1" operator="equal">
      <formula>0</formula>
    </cfRule>
  </conditionalFormatting>
  <conditionalFormatting sqref="K6:K9">
    <cfRule type="cellIs" dxfId="125" priority="16" stopIfTrue="1" operator="equal">
      <formula>0</formula>
    </cfRule>
  </conditionalFormatting>
  <conditionalFormatting sqref="F6:F9">
    <cfRule type="cellIs" dxfId="124" priority="15" stopIfTrue="1" operator="equal">
      <formula>0</formula>
    </cfRule>
  </conditionalFormatting>
  <conditionalFormatting sqref="E6:E15">
    <cfRule type="cellIs" dxfId="123" priority="14" stopIfTrue="1" operator="equal">
      <formula>0</formula>
    </cfRule>
  </conditionalFormatting>
  <conditionalFormatting sqref="E25:E30 E32:E35 F25:F42">
    <cfRule type="cellIs" dxfId="122" priority="12" stopIfTrue="1" operator="equal">
      <formula>0</formula>
    </cfRule>
  </conditionalFormatting>
  <conditionalFormatting sqref="E36">
    <cfRule type="cellIs" dxfId="121" priority="11" stopIfTrue="1" operator="equal">
      <formula>0</formula>
    </cfRule>
  </conditionalFormatting>
  <conditionalFormatting sqref="E42:E43">
    <cfRule type="cellIs" dxfId="120" priority="10" stopIfTrue="1" operator="equal">
      <formula>0</formula>
    </cfRule>
  </conditionalFormatting>
  <conditionalFormatting sqref="E37">
    <cfRule type="cellIs" dxfId="119" priority="9" stopIfTrue="1" operator="equal">
      <formula>0</formula>
    </cfRule>
  </conditionalFormatting>
  <conditionalFormatting sqref="E38">
    <cfRule type="cellIs" dxfId="118" priority="8" stopIfTrue="1" operator="equal">
      <formula>0</formula>
    </cfRule>
  </conditionalFormatting>
  <conditionalFormatting sqref="E39:E41">
    <cfRule type="cellIs" dxfId="117" priority="7" stopIfTrue="1" operator="equal">
      <formula>0</formula>
    </cfRule>
  </conditionalFormatting>
  <conditionalFormatting sqref="E31">
    <cfRule type="cellIs" dxfId="116" priority="6" stopIfTrue="1" operator="equal">
      <formula>0</formula>
    </cfRule>
  </conditionalFormatting>
  <conditionalFormatting sqref="F43:F44">
    <cfRule type="cellIs" dxfId="115" priority="5" stopIfTrue="1" operator="equal">
      <formula>0</formula>
    </cfRule>
  </conditionalFormatting>
  <conditionalFormatting sqref="J25:J42">
    <cfRule type="cellIs" dxfId="114" priority="4" stopIfTrue="1" operator="equal">
      <formula>0</formula>
    </cfRule>
  </conditionalFormatting>
  <conditionalFormatting sqref="K25:K42">
    <cfRule type="cellIs" dxfId="113" priority="3" stopIfTrue="1" operator="equal">
      <formula>0</formula>
    </cfRule>
  </conditionalFormatting>
  <conditionalFormatting sqref="B35">
    <cfRule type="cellIs" dxfId="112" priority="2" stopIfTrue="1" operator="equal">
      <formula>0</formula>
    </cfRule>
  </conditionalFormatting>
  <conditionalFormatting sqref="D35">
    <cfRule type="cellIs" dxfId="111"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1" manualBreakCount="1">
    <brk id="19" max="9"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6" tint="0.39997558519241921"/>
  </sheetPr>
  <dimension ref="A1:AK51"/>
  <sheetViews>
    <sheetView view="pageBreakPreview" zoomScaleNormal="90" zoomScaleSheetLayoutView="100" workbookViewId="0"/>
  </sheetViews>
  <sheetFormatPr baseColWidth="10" defaultColWidth="13" defaultRowHeight="15.75" customHeight="1"/>
  <cols>
    <col min="1" max="1" width="6.7109375" style="23" customWidth="1"/>
    <col min="2" max="13" width="10" style="23" customWidth="1"/>
    <col min="14" max="14" width="1.42578125" style="23" customWidth="1"/>
    <col min="15" max="15" width="6.7109375" style="23" customWidth="1"/>
    <col min="16" max="16" width="10" style="23" customWidth="1"/>
    <col min="17" max="17" width="9.5703125" style="23" customWidth="1"/>
    <col min="18" max="19" width="10" style="23" customWidth="1"/>
    <col min="20" max="20" width="11.7109375" style="23" customWidth="1"/>
    <col min="21" max="21" width="9.5703125" style="23" customWidth="1"/>
    <col min="22" max="23" width="10" style="23" customWidth="1"/>
    <col min="24" max="24" width="11.7109375" style="23" customWidth="1"/>
    <col min="25" max="25" width="9.5703125" style="23" customWidth="1"/>
    <col min="26" max="27" width="10" style="23" customWidth="1"/>
    <col min="28" max="16384" width="13" style="23"/>
  </cols>
  <sheetData>
    <row r="1" spans="1:36" ht="15.75" customHeight="1">
      <c r="A1" s="422" t="s">
        <v>887</v>
      </c>
      <c r="B1" s="337"/>
      <c r="C1" s="337"/>
      <c r="D1" s="337"/>
      <c r="E1" s="337"/>
      <c r="F1" s="337"/>
      <c r="G1" s="337"/>
      <c r="H1" s="337"/>
      <c r="I1" s="337"/>
      <c r="J1" s="337"/>
      <c r="K1" s="337"/>
      <c r="L1" s="337"/>
      <c r="M1" s="337"/>
      <c r="N1" s="28"/>
      <c r="O1" s="422" t="s">
        <v>887</v>
      </c>
      <c r="P1" s="337"/>
      <c r="Q1" s="337"/>
      <c r="R1" s="337"/>
      <c r="S1" s="337"/>
      <c r="T1" s="337"/>
      <c r="U1" s="337"/>
      <c r="V1" s="337"/>
      <c r="W1" s="337"/>
      <c r="X1" s="337"/>
      <c r="Y1" s="337"/>
      <c r="Z1" s="337"/>
      <c r="AA1" s="337"/>
    </row>
    <row r="2" spans="1:36" ht="15.75" customHeight="1">
      <c r="A2" s="422"/>
      <c r="B2" s="337"/>
      <c r="C2" s="337"/>
      <c r="D2" s="337"/>
      <c r="E2" s="337"/>
      <c r="F2" s="337"/>
      <c r="G2" s="337"/>
      <c r="H2" s="337"/>
      <c r="I2" s="337"/>
      <c r="J2" s="337"/>
      <c r="K2" s="337"/>
      <c r="L2" s="337"/>
      <c r="M2" s="337"/>
      <c r="N2" s="28"/>
      <c r="O2" s="422"/>
      <c r="P2" s="337"/>
      <c r="Q2" s="337"/>
      <c r="R2" s="337"/>
      <c r="S2" s="337"/>
      <c r="T2" s="337"/>
      <c r="U2" s="337"/>
      <c r="V2" s="337"/>
      <c r="W2" s="337"/>
      <c r="X2" s="337"/>
      <c r="Y2" s="337"/>
      <c r="Z2" s="337"/>
      <c r="AA2" s="337"/>
    </row>
    <row r="3" spans="1:36" ht="15.75" customHeight="1">
      <c r="A3" s="353"/>
      <c r="B3" s="359"/>
      <c r="C3" s="328" t="s">
        <v>11</v>
      </c>
      <c r="D3" s="284"/>
      <c r="E3" s="284"/>
      <c r="F3" s="480"/>
      <c r="G3" s="481"/>
      <c r="H3" s="481"/>
      <c r="I3" s="481"/>
      <c r="J3" s="480"/>
      <c r="K3" s="481"/>
      <c r="L3" s="481"/>
      <c r="M3" s="481"/>
      <c r="N3" s="482"/>
      <c r="O3" s="353"/>
      <c r="P3" s="477"/>
      <c r="Q3" s="1603" t="s">
        <v>11</v>
      </c>
      <c r="R3" s="1604"/>
      <c r="S3" s="1604"/>
      <c r="T3" s="1604"/>
      <c r="U3" s="1604"/>
      <c r="V3" s="1604"/>
      <c r="W3" s="1604"/>
      <c r="X3" s="1604"/>
      <c r="Y3" s="1604"/>
      <c r="Z3" s="1604"/>
      <c r="AA3" s="1604"/>
    </row>
    <row r="4" spans="1:36" ht="15.75" customHeight="1">
      <c r="A4" s="354"/>
      <c r="B4" s="483"/>
      <c r="C4" s="338" t="s">
        <v>11</v>
      </c>
      <c r="D4" s="476"/>
      <c r="E4" s="476"/>
      <c r="F4" s="1634" t="s">
        <v>319</v>
      </c>
      <c r="G4" s="328" t="s">
        <v>11</v>
      </c>
      <c r="H4" s="478"/>
      <c r="I4" s="479"/>
      <c r="J4" s="1634" t="s">
        <v>320</v>
      </c>
      <c r="K4" s="328" t="s">
        <v>11</v>
      </c>
      <c r="L4" s="478"/>
      <c r="M4" s="478"/>
      <c r="N4" s="482"/>
      <c r="O4" s="354"/>
      <c r="P4" s="482"/>
      <c r="Q4" s="1603" t="s">
        <v>11</v>
      </c>
      <c r="R4" s="1604"/>
      <c r="S4" s="1604"/>
      <c r="T4" s="1634" t="s">
        <v>595</v>
      </c>
      <c r="U4" s="1604" t="s">
        <v>11</v>
      </c>
      <c r="V4" s="1604"/>
      <c r="W4" s="1604"/>
      <c r="X4" s="1634" t="s">
        <v>594</v>
      </c>
      <c r="Y4" s="1603" t="s">
        <v>11</v>
      </c>
      <c r="Z4" s="1604"/>
      <c r="AA4" s="1604"/>
    </row>
    <row r="5" spans="1:36" ht="63" customHeight="1">
      <c r="A5" s="354"/>
      <c r="B5" s="274"/>
      <c r="C5" s="746" t="s">
        <v>287</v>
      </c>
      <c r="D5" s="748" t="s">
        <v>80</v>
      </c>
      <c r="E5" s="746" t="s">
        <v>478</v>
      </c>
      <c r="F5" s="1635"/>
      <c r="G5" s="747" t="s">
        <v>287</v>
      </c>
      <c r="H5" s="748" t="s">
        <v>80</v>
      </c>
      <c r="I5" s="746" t="s">
        <v>478</v>
      </c>
      <c r="J5" s="1635"/>
      <c r="K5" s="747" t="s">
        <v>287</v>
      </c>
      <c r="L5" s="748" t="s">
        <v>80</v>
      </c>
      <c r="M5" s="746" t="s">
        <v>478</v>
      </c>
      <c r="N5" s="482"/>
      <c r="O5" s="354"/>
      <c r="P5" s="339"/>
      <c r="Q5" s="746" t="s">
        <v>287</v>
      </c>
      <c r="R5" s="748" t="s">
        <v>80</v>
      </c>
      <c r="S5" s="746" t="s">
        <v>478</v>
      </c>
      <c r="T5" s="1635"/>
      <c r="U5" s="746" t="s">
        <v>287</v>
      </c>
      <c r="V5" s="748" t="s">
        <v>80</v>
      </c>
      <c r="W5" s="746" t="s">
        <v>478</v>
      </c>
      <c r="X5" s="1635"/>
      <c r="Y5" s="746" t="s">
        <v>287</v>
      </c>
      <c r="Z5" s="748" t="s">
        <v>80</v>
      </c>
      <c r="AA5" s="746" t="s">
        <v>478</v>
      </c>
    </row>
    <row r="6" spans="1:36" ht="15.75" customHeight="1">
      <c r="A6" s="355"/>
      <c r="B6" s="328" t="s">
        <v>17</v>
      </c>
      <c r="C6" s="284"/>
      <c r="D6" s="476"/>
      <c r="E6" s="476"/>
      <c r="F6" s="476"/>
      <c r="G6" s="476"/>
      <c r="H6" s="476"/>
      <c r="I6" s="476"/>
      <c r="J6" s="476"/>
      <c r="K6" s="476"/>
      <c r="L6" s="476"/>
      <c r="M6" s="476"/>
      <c r="N6" s="482"/>
      <c r="O6" s="355"/>
      <c r="P6" s="1603" t="s">
        <v>17</v>
      </c>
      <c r="Q6" s="1604"/>
      <c r="R6" s="1604"/>
      <c r="S6" s="1604"/>
      <c r="T6" s="1604"/>
      <c r="U6" s="1604"/>
      <c r="V6" s="1604"/>
      <c r="W6" s="1604"/>
      <c r="X6" s="1604"/>
      <c r="Y6" s="1604"/>
      <c r="Z6" s="1604"/>
      <c r="AA6" s="1604"/>
    </row>
    <row r="7" spans="1:36" ht="15.75" customHeight="1">
      <c r="A7" s="740">
        <v>1970</v>
      </c>
      <c r="B7" s="318">
        <v>497884</v>
      </c>
      <c r="C7" s="742">
        <v>190747</v>
      </c>
      <c r="D7" s="742">
        <v>39801</v>
      </c>
      <c r="E7" s="742">
        <v>267336</v>
      </c>
      <c r="F7" s="742">
        <v>316526</v>
      </c>
      <c r="G7" s="742">
        <v>49190</v>
      </c>
      <c r="H7" s="340">
        <v>0</v>
      </c>
      <c r="I7" s="742">
        <v>267336</v>
      </c>
      <c r="J7" s="742">
        <v>181358</v>
      </c>
      <c r="K7" s="742">
        <v>141557</v>
      </c>
      <c r="L7" s="742">
        <v>39801</v>
      </c>
      <c r="M7" s="340">
        <v>0</v>
      </c>
      <c r="N7" s="474"/>
      <c r="O7" s="740">
        <v>1970</v>
      </c>
      <c r="P7" s="744">
        <v>2944521</v>
      </c>
      <c r="Q7" s="733" t="s">
        <v>53</v>
      </c>
      <c r="R7" s="733" t="s">
        <v>53</v>
      </c>
      <c r="S7" s="733" t="s">
        <v>53</v>
      </c>
      <c r="T7" s="742">
        <v>1863518</v>
      </c>
      <c r="U7" s="733" t="s">
        <v>53</v>
      </c>
      <c r="V7" s="733" t="s">
        <v>53</v>
      </c>
      <c r="W7" s="733" t="s">
        <v>53</v>
      </c>
      <c r="X7" s="742">
        <v>1081003</v>
      </c>
      <c r="Y7" s="733" t="s">
        <v>53</v>
      </c>
      <c r="Z7" s="733" t="s">
        <v>53</v>
      </c>
      <c r="AA7" s="733" t="s">
        <v>53</v>
      </c>
      <c r="AB7" s="310"/>
      <c r="AC7" s="310"/>
      <c r="AD7" s="310"/>
      <c r="AE7" s="310"/>
      <c r="AF7" s="310"/>
      <c r="AG7" s="310"/>
      <c r="AH7" s="310"/>
      <c r="AI7" s="310"/>
      <c r="AJ7" s="310"/>
    </row>
    <row r="8" spans="1:36" ht="15.75" customHeight="1">
      <c r="A8" s="740">
        <v>1975</v>
      </c>
      <c r="B8" s="744">
        <v>599231</v>
      </c>
      <c r="C8" s="742">
        <v>180712</v>
      </c>
      <c r="D8" s="742">
        <v>61834</v>
      </c>
      <c r="E8" s="742">
        <v>356685</v>
      </c>
      <c r="F8" s="742">
        <v>402897</v>
      </c>
      <c r="G8" s="742">
        <v>46212</v>
      </c>
      <c r="H8" s="340">
        <v>0</v>
      </c>
      <c r="I8" s="742">
        <v>356685</v>
      </c>
      <c r="J8" s="742">
        <v>196334</v>
      </c>
      <c r="K8" s="742">
        <v>134500</v>
      </c>
      <c r="L8" s="742">
        <v>61834</v>
      </c>
      <c r="M8" s="340">
        <v>0</v>
      </c>
      <c r="N8" s="474"/>
      <c r="O8" s="740">
        <v>1975</v>
      </c>
      <c r="P8" s="744">
        <v>2944071</v>
      </c>
      <c r="Q8" s="733" t="s">
        <v>53</v>
      </c>
      <c r="R8" s="733" t="s">
        <v>53</v>
      </c>
      <c r="S8" s="733" t="s">
        <v>53</v>
      </c>
      <c r="T8" s="742">
        <v>1914849</v>
      </c>
      <c r="U8" s="733" t="s">
        <v>53</v>
      </c>
      <c r="V8" s="733" t="s">
        <v>53</v>
      </c>
      <c r="W8" s="733" t="s">
        <v>53</v>
      </c>
      <c r="X8" s="742">
        <v>1029222</v>
      </c>
      <c r="Y8" s="733" t="s">
        <v>53</v>
      </c>
      <c r="Z8" s="733" t="s">
        <v>53</v>
      </c>
      <c r="AA8" s="733" t="s">
        <v>53</v>
      </c>
      <c r="AB8" s="310"/>
      <c r="AC8" s="310"/>
      <c r="AD8" s="310"/>
      <c r="AE8" s="310"/>
      <c r="AF8" s="310"/>
      <c r="AG8" s="310"/>
      <c r="AH8" s="310"/>
      <c r="AI8" s="310"/>
      <c r="AJ8" s="310"/>
    </row>
    <row r="9" spans="1:36" ht="15.75" customHeight="1">
      <c r="A9" s="740">
        <v>1980</v>
      </c>
      <c r="B9" s="744">
        <v>497527</v>
      </c>
      <c r="C9" s="742">
        <v>145629</v>
      </c>
      <c r="D9" s="742">
        <v>37804</v>
      </c>
      <c r="E9" s="742">
        <v>314094</v>
      </c>
      <c r="F9" s="742">
        <v>354452</v>
      </c>
      <c r="G9" s="742">
        <v>40399</v>
      </c>
      <c r="H9" s="340">
        <v>0</v>
      </c>
      <c r="I9" s="742">
        <v>314053</v>
      </c>
      <c r="J9" s="742">
        <v>143075</v>
      </c>
      <c r="K9" s="742">
        <v>105230</v>
      </c>
      <c r="L9" s="742">
        <v>37804</v>
      </c>
      <c r="M9" s="742">
        <v>41</v>
      </c>
      <c r="N9" s="474"/>
      <c r="O9" s="740">
        <v>1980</v>
      </c>
      <c r="P9" s="744">
        <v>2604776</v>
      </c>
      <c r="Q9" s="733" t="s">
        <v>53</v>
      </c>
      <c r="R9" s="733" t="s">
        <v>53</v>
      </c>
      <c r="S9" s="733" t="s">
        <v>53</v>
      </c>
      <c r="T9" s="742">
        <v>1760727</v>
      </c>
      <c r="U9" s="733" t="s">
        <v>53</v>
      </c>
      <c r="V9" s="733" t="s">
        <v>53</v>
      </c>
      <c r="W9" s="733" t="s">
        <v>53</v>
      </c>
      <c r="X9" s="742">
        <v>844049</v>
      </c>
      <c r="Y9" s="733" t="s">
        <v>53</v>
      </c>
      <c r="Z9" s="733" t="s">
        <v>53</v>
      </c>
      <c r="AA9" s="733" t="s">
        <v>53</v>
      </c>
      <c r="AB9" s="310"/>
      <c r="AC9" s="310"/>
      <c r="AD9" s="310"/>
      <c r="AE9" s="310"/>
      <c r="AF9" s="310"/>
      <c r="AG9" s="310"/>
      <c r="AH9" s="310"/>
      <c r="AI9" s="310"/>
      <c r="AJ9" s="310"/>
    </row>
    <row r="10" spans="1:36" ht="15.75" customHeight="1">
      <c r="A10" s="740">
        <v>1985</v>
      </c>
      <c r="B10" s="744">
        <v>354621</v>
      </c>
      <c r="C10" s="742">
        <v>69930</v>
      </c>
      <c r="D10" s="742">
        <v>6643</v>
      </c>
      <c r="E10" s="742">
        <v>278048</v>
      </c>
      <c r="F10" s="742">
        <v>297453</v>
      </c>
      <c r="G10" s="742">
        <v>28612</v>
      </c>
      <c r="H10" s="742">
        <v>312</v>
      </c>
      <c r="I10" s="742">
        <v>268529</v>
      </c>
      <c r="J10" s="742">
        <v>57168</v>
      </c>
      <c r="K10" s="742">
        <v>41318</v>
      </c>
      <c r="L10" s="742">
        <v>6331</v>
      </c>
      <c r="M10" s="742">
        <v>9519</v>
      </c>
      <c r="N10" s="474"/>
      <c r="O10" s="740">
        <v>1985</v>
      </c>
      <c r="P10" s="744">
        <v>1902723</v>
      </c>
      <c r="Q10" s="733" t="s">
        <v>53</v>
      </c>
      <c r="R10" s="733" t="s">
        <v>53</v>
      </c>
      <c r="S10" s="733" t="s">
        <v>53</v>
      </c>
      <c r="T10" s="742">
        <v>1554206</v>
      </c>
      <c r="U10" s="733" t="s">
        <v>53</v>
      </c>
      <c r="V10" s="733" t="s">
        <v>53</v>
      </c>
      <c r="W10" s="733" t="s">
        <v>53</v>
      </c>
      <c r="X10" s="742">
        <v>348517</v>
      </c>
      <c r="Y10" s="733" t="s">
        <v>53</v>
      </c>
      <c r="Z10" s="733" t="s">
        <v>53</v>
      </c>
      <c r="AA10" s="733" t="s">
        <v>53</v>
      </c>
      <c r="AB10" s="310"/>
      <c r="AC10" s="310"/>
      <c r="AD10" s="310"/>
      <c r="AE10" s="310"/>
      <c r="AF10" s="310"/>
      <c r="AG10" s="310"/>
      <c r="AH10" s="310"/>
      <c r="AI10" s="310"/>
      <c r="AJ10" s="310"/>
    </row>
    <row r="11" spans="1:36" ht="15.75" customHeight="1">
      <c r="A11" s="743">
        <v>1990</v>
      </c>
      <c r="B11" s="1198">
        <v>293041.15503393183</v>
      </c>
      <c r="C11" s="1198">
        <v>51572.155033931813</v>
      </c>
      <c r="D11" s="1198">
        <v>16744</v>
      </c>
      <c r="E11" s="1198">
        <v>224724</v>
      </c>
      <c r="F11" s="1198">
        <v>251851.48047592785</v>
      </c>
      <c r="G11" s="1198">
        <v>25810.48047592786</v>
      </c>
      <c r="H11" s="1198">
        <v>3163</v>
      </c>
      <c r="I11" s="1198">
        <v>222878</v>
      </c>
      <c r="J11" s="1198">
        <v>41189.674558003957</v>
      </c>
      <c r="K11" s="1198">
        <v>25761.674558003953</v>
      </c>
      <c r="L11" s="1198">
        <v>13581</v>
      </c>
      <c r="M11" s="1198">
        <v>1846</v>
      </c>
      <c r="N11" s="28"/>
      <c r="O11" s="1099">
        <v>1990</v>
      </c>
      <c r="P11" s="1198">
        <v>1595858</v>
      </c>
      <c r="Q11" s="733" t="s">
        <v>53</v>
      </c>
      <c r="R11" s="733" t="s">
        <v>53</v>
      </c>
      <c r="S11" s="733" t="s">
        <v>53</v>
      </c>
      <c r="T11" s="742">
        <v>1293738</v>
      </c>
      <c r="U11" s="733">
        <v>124849</v>
      </c>
      <c r="V11" s="733">
        <v>33627</v>
      </c>
      <c r="W11" s="733">
        <v>1135261</v>
      </c>
      <c r="X11" s="1198">
        <v>302120</v>
      </c>
      <c r="Y11" s="1199">
        <v>213070</v>
      </c>
      <c r="Z11" s="1199">
        <v>77943</v>
      </c>
      <c r="AA11" s="1199">
        <v>11106</v>
      </c>
      <c r="AB11" s="310"/>
      <c r="AC11" s="310"/>
      <c r="AD11" s="310"/>
      <c r="AE11" s="310"/>
      <c r="AF11" s="310"/>
      <c r="AG11" s="310"/>
      <c r="AH11" s="310"/>
      <c r="AI11" s="310"/>
      <c r="AJ11" s="310"/>
    </row>
    <row r="12" spans="1:36" ht="15.75" customHeight="1">
      <c r="A12" s="743">
        <v>1995</v>
      </c>
      <c r="B12" s="1198">
        <v>295252</v>
      </c>
      <c r="C12" s="1198">
        <v>45399</v>
      </c>
      <c r="D12" s="1198">
        <v>9957</v>
      </c>
      <c r="E12" s="1198">
        <v>239896</v>
      </c>
      <c r="F12" s="742">
        <v>268363</v>
      </c>
      <c r="G12" s="742">
        <v>24501</v>
      </c>
      <c r="H12" s="742">
        <v>4087</v>
      </c>
      <c r="I12" s="742">
        <v>239775</v>
      </c>
      <c r="J12" s="742">
        <v>26889</v>
      </c>
      <c r="K12" s="742">
        <v>20898</v>
      </c>
      <c r="L12" s="742">
        <v>5870</v>
      </c>
      <c r="M12" s="742">
        <v>121</v>
      </c>
      <c r="N12" s="28"/>
      <c r="O12" s="743">
        <v>1995</v>
      </c>
      <c r="P12" s="936">
        <v>1702067</v>
      </c>
      <c r="Q12" s="936">
        <v>315488</v>
      </c>
      <c r="R12" s="936">
        <v>76597</v>
      </c>
      <c r="S12" s="936">
        <v>1309982</v>
      </c>
      <c r="T12" s="1198">
        <v>1476308</v>
      </c>
      <c r="U12" s="1198">
        <v>143606</v>
      </c>
      <c r="V12" s="1198">
        <v>33139</v>
      </c>
      <c r="W12" s="1198">
        <v>1299563</v>
      </c>
      <c r="X12" s="1198">
        <v>225759</v>
      </c>
      <c r="Y12" s="1198">
        <v>171882</v>
      </c>
      <c r="Z12" s="1198">
        <v>43458</v>
      </c>
      <c r="AA12" s="1198">
        <v>10419</v>
      </c>
      <c r="AB12" s="310"/>
      <c r="AC12" s="310"/>
      <c r="AD12" s="310"/>
      <c r="AE12" s="310"/>
      <c r="AF12" s="310"/>
      <c r="AG12" s="310"/>
      <c r="AH12" s="310"/>
      <c r="AI12" s="310"/>
      <c r="AJ12" s="310"/>
    </row>
    <row r="13" spans="1:36" ht="15.75" customHeight="1">
      <c r="A13" s="743">
        <v>1996</v>
      </c>
      <c r="B13" s="1198">
        <v>322099</v>
      </c>
      <c r="C13" s="1198">
        <v>43583</v>
      </c>
      <c r="D13" s="1198">
        <v>8494</v>
      </c>
      <c r="E13" s="1198">
        <v>270022</v>
      </c>
      <c r="F13" s="742">
        <v>298704</v>
      </c>
      <c r="G13" s="742">
        <v>26571</v>
      </c>
      <c r="H13" s="742">
        <v>3513</v>
      </c>
      <c r="I13" s="742">
        <v>268620</v>
      </c>
      <c r="J13" s="742">
        <v>23395</v>
      </c>
      <c r="K13" s="742">
        <v>17012</v>
      </c>
      <c r="L13" s="742">
        <v>4981</v>
      </c>
      <c r="M13" s="742">
        <v>1402</v>
      </c>
      <c r="N13" s="28"/>
      <c r="O13" s="743">
        <v>1996</v>
      </c>
      <c r="P13" s="936">
        <v>1832868</v>
      </c>
      <c r="Q13" s="936">
        <v>297241</v>
      </c>
      <c r="R13" s="936">
        <v>69772</v>
      </c>
      <c r="S13" s="936">
        <v>1465855</v>
      </c>
      <c r="T13" s="1198">
        <v>1628297</v>
      </c>
      <c r="U13" s="1198">
        <v>142350</v>
      </c>
      <c r="V13" s="1198">
        <v>33323</v>
      </c>
      <c r="W13" s="1198">
        <v>1452624</v>
      </c>
      <c r="X13" s="1198">
        <v>204571</v>
      </c>
      <c r="Y13" s="1198">
        <v>154891</v>
      </c>
      <c r="Z13" s="1198">
        <v>36449</v>
      </c>
      <c r="AA13" s="1198">
        <v>13231</v>
      </c>
      <c r="AB13" s="310"/>
      <c r="AC13" s="310"/>
      <c r="AD13" s="310"/>
      <c r="AE13" s="310"/>
      <c r="AF13" s="310"/>
      <c r="AG13" s="310"/>
      <c r="AH13" s="310"/>
      <c r="AI13" s="310"/>
      <c r="AJ13" s="310"/>
    </row>
    <row r="14" spans="1:36" ht="15.75" customHeight="1">
      <c r="A14" s="743">
        <v>1997</v>
      </c>
      <c r="B14" s="1198">
        <v>302583</v>
      </c>
      <c r="C14" s="1198">
        <v>39106</v>
      </c>
      <c r="D14" s="1198">
        <v>7012</v>
      </c>
      <c r="E14" s="1198">
        <v>256465</v>
      </c>
      <c r="F14" s="742">
        <v>279584</v>
      </c>
      <c r="G14" s="742">
        <v>22033</v>
      </c>
      <c r="H14" s="742">
        <v>2264</v>
      </c>
      <c r="I14" s="742">
        <v>255287</v>
      </c>
      <c r="J14" s="742">
        <v>22999</v>
      </c>
      <c r="K14" s="742">
        <v>17073</v>
      </c>
      <c r="L14" s="742">
        <v>4748</v>
      </c>
      <c r="M14" s="742">
        <v>1178</v>
      </c>
      <c r="N14" s="28"/>
      <c r="O14" s="743">
        <v>1997</v>
      </c>
      <c r="P14" s="936">
        <v>1717938</v>
      </c>
      <c r="Q14" s="936">
        <v>279309</v>
      </c>
      <c r="R14" s="936">
        <v>50689</v>
      </c>
      <c r="S14" s="936">
        <v>1387940</v>
      </c>
      <c r="T14" s="1198">
        <v>1529160</v>
      </c>
      <c r="U14" s="1198">
        <v>120827</v>
      </c>
      <c r="V14" s="1198">
        <v>28220</v>
      </c>
      <c r="W14" s="1198">
        <v>1380113</v>
      </c>
      <c r="X14" s="1198">
        <v>188778</v>
      </c>
      <c r="Y14" s="1198">
        <v>158482</v>
      </c>
      <c r="Z14" s="1198">
        <v>22469</v>
      </c>
      <c r="AA14" s="1198">
        <v>7827</v>
      </c>
      <c r="AB14" s="310"/>
      <c r="AC14" s="310"/>
      <c r="AD14" s="310"/>
      <c r="AE14" s="310"/>
      <c r="AF14" s="310"/>
      <c r="AG14" s="310"/>
      <c r="AH14" s="310"/>
      <c r="AI14" s="310"/>
      <c r="AJ14" s="310"/>
    </row>
    <row r="15" spans="1:36" ht="15.75" customHeight="1">
      <c r="A15" s="743">
        <v>1998</v>
      </c>
      <c r="B15" s="1198">
        <v>314937.93006400001</v>
      </c>
      <c r="C15" s="1198">
        <v>40483.893208000001</v>
      </c>
      <c r="D15" s="1198">
        <v>8734.2095200000003</v>
      </c>
      <c r="E15" s="1198">
        <v>265719.33571999997</v>
      </c>
      <c r="F15" s="742">
        <v>287698.36189599999</v>
      </c>
      <c r="G15" s="742">
        <v>21808.972895999999</v>
      </c>
      <c r="H15" s="742">
        <v>1072.9880000000001</v>
      </c>
      <c r="I15" s="742">
        <v>264816.40099999995</v>
      </c>
      <c r="J15" s="742">
        <v>27239.568168000005</v>
      </c>
      <c r="K15" s="742">
        <v>18674.920312000002</v>
      </c>
      <c r="L15" s="742">
        <v>7661.2215200000001</v>
      </c>
      <c r="M15" s="742">
        <v>902.93472000000008</v>
      </c>
      <c r="N15" s="28"/>
      <c r="O15" s="743">
        <v>1998</v>
      </c>
      <c r="P15" s="936">
        <v>1633392</v>
      </c>
      <c r="Q15" s="936">
        <v>267252</v>
      </c>
      <c r="R15" s="936">
        <v>43637</v>
      </c>
      <c r="S15" s="936">
        <v>1322503</v>
      </c>
      <c r="T15" s="1198">
        <v>1456480</v>
      </c>
      <c r="U15" s="1198">
        <v>113247</v>
      </c>
      <c r="V15" s="1198">
        <v>23970</v>
      </c>
      <c r="W15" s="1198">
        <v>1319263</v>
      </c>
      <c r="X15" s="1198">
        <v>176912</v>
      </c>
      <c r="Y15" s="1198">
        <v>154005</v>
      </c>
      <c r="Z15" s="1198">
        <v>19667</v>
      </c>
      <c r="AA15" s="1198">
        <v>3240</v>
      </c>
      <c r="AB15" s="310"/>
      <c r="AC15" s="310"/>
      <c r="AD15" s="310"/>
      <c r="AE15" s="310"/>
      <c r="AF15" s="310"/>
      <c r="AG15" s="310"/>
      <c r="AH15" s="310"/>
      <c r="AI15" s="310"/>
      <c r="AJ15" s="310"/>
    </row>
    <row r="16" spans="1:36" ht="15.75" customHeight="1">
      <c r="A16" s="743">
        <v>1999</v>
      </c>
      <c r="B16" s="1198">
        <v>269182.92139211757</v>
      </c>
      <c r="C16" s="1198">
        <v>33252.622876826208</v>
      </c>
      <c r="D16" s="1198">
        <v>4725.2756232913489</v>
      </c>
      <c r="E16" s="1198">
        <v>231202.89499999996</v>
      </c>
      <c r="F16" s="742">
        <v>252498.05502299999</v>
      </c>
      <c r="G16" s="742">
        <v>20133.822023000004</v>
      </c>
      <c r="H16" s="742">
        <v>1734.2320000000002</v>
      </c>
      <c r="I16" s="742">
        <v>230630.00099999996</v>
      </c>
      <c r="J16" s="742">
        <v>16684.866369117557</v>
      </c>
      <c r="K16" s="742">
        <v>13118.800853826206</v>
      </c>
      <c r="L16" s="742">
        <v>2991.0436232913489</v>
      </c>
      <c r="M16" s="742">
        <v>572.89400000000001</v>
      </c>
      <c r="N16" s="28"/>
      <c r="O16" s="743">
        <v>1999</v>
      </c>
      <c r="P16" s="1198">
        <v>1402920</v>
      </c>
      <c r="Q16" s="1198">
        <v>239791</v>
      </c>
      <c r="R16" s="1198">
        <v>32895</v>
      </c>
      <c r="S16" s="1198">
        <v>1130234</v>
      </c>
      <c r="T16" s="1198">
        <v>1248386</v>
      </c>
      <c r="U16" s="1198">
        <v>105461</v>
      </c>
      <c r="V16" s="1198">
        <v>21250</v>
      </c>
      <c r="W16" s="1198">
        <v>1121675</v>
      </c>
      <c r="X16" s="1198">
        <v>154534</v>
      </c>
      <c r="Y16" s="1198">
        <v>134330</v>
      </c>
      <c r="Z16" s="1198">
        <v>11645</v>
      </c>
      <c r="AA16" s="1198">
        <v>8559</v>
      </c>
      <c r="AB16" s="310"/>
      <c r="AC16" s="310"/>
      <c r="AD16" s="310"/>
      <c r="AE16" s="310"/>
      <c r="AF16" s="310"/>
      <c r="AG16" s="310"/>
      <c r="AH16" s="310"/>
      <c r="AI16" s="310"/>
      <c r="AJ16" s="310"/>
    </row>
    <row r="17" spans="1:36" s="89" customFormat="1" ht="15.75" customHeight="1">
      <c r="A17" s="99" t="s">
        <v>168</v>
      </c>
      <c r="B17" s="742"/>
      <c r="C17" s="742"/>
      <c r="D17" s="742"/>
      <c r="E17" s="742"/>
      <c r="F17" s="742"/>
      <c r="G17" s="742"/>
      <c r="H17" s="742"/>
      <c r="I17" s="742"/>
      <c r="J17" s="742"/>
      <c r="K17" s="742"/>
      <c r="L17" s="742"/>
      <c r="M17" s="742"/>
      <c r="N17" s="474"/>
      <c r="O17" s="99" t="s">
        <v>168</v>
      </c>
      <c r="P17" s="742"/>
      <c r="Q17" s="742"/>
      <c r="R17" s="742"/>
      <c r="S17" s="742"/>
      <c r="T17" s="742"/>
      <c r="U17" s="742"/>
      <c r="V17" s="742"/>
      <c r="W17" s="742"/>
      <c r="X17" s="742"/>
      <c r="Y17" s="742"/>
      <c r="Z17" s="742"/>
      <c r="AA17" s="742"/>
      <c r="AB17" s="758"/>
      <c r="AC17" s="758"/>
      <c r="AD17" s="758"/>
      <c r="AE17" s="758"/>
      <c r="AF17" s="758"/>
      <c r="AG17" s="758"/>
      <c r="AH17" s="758"/>
      <c r="AI17" s="758"/>
      <c r="AJ17" s="758"/>
    </row>
    <row r="18" spans="1:36" s="89" customFormat="1" ht="15.75" customHeight="1">
      <c r="A18" s="106" t="s">
        <v>586</v>
      </c>
      <c r="B18" s="742"/>
      <c r="C18" s="742"/>
      <c r="D18" s="742"/>
      <c r="E18" s="742"/>
      <c r="F18" s="742"/>
      <c r="G18" s="742"/>
      <c r="H18" s="742"/>
      <c r="I18" s="742"/>
      <c r="J18" s="742"/>
      <c r="K18" s="742"/>
      <c r="L18" s="742"/>
      <c r="M18" s="742"/>
      <c r="N18" s="474"/>
      <c r="O18" s="106" t="s">
        <v>586</v>
      </c>
      <c r="P18" s="742"/>
      <c r="Q18" s="742"/>
      <c r="R18" s="742"/>
      <c r="S18" s="742"/>
      <c r="T18" s="742"/>
      <c r="U18" s="742"/>
      <c r="V18" s="742"/>
      <c r="W18" s="742"/>
      <c r="X18" s="742"/>
      <c r="Y18" s="742"/>
      <c r="Z18" s="742"/>
      <c r="AA18" s="742"/>
      <c r="AB18" s="758"/>
      <c r="AC18" s="758"/>
      <c r="AD18" s="758"/>
      <c r="AE18" s="758"/>
      <c r="AF18" s="758"/>
      <c r="AG18" s="758"/>
      <c r="AH18" s="758"/>
      <c r="AI18" s="758"/>
      <c r="AJ18" s="758"/>
    </row>
    <row r="19" spans="1:36" s="89" customFormat="1" ht="15.75" customHeight="1">
      <c r="A19" s="106"/>
      <c r="B19" s="742"/>
      <c r="C19" s="742"/>
      <c r="D19" s="742"/>
      <c r="E19" s="742"/>
      <c r="F19" s="742"/>
      <c r="G19" s="742"/>
      <c r="H19" s="742"/>
      <c r="I19" s="742"/>
      <c r="J19" s="742"/>
      <c r="K19" s="742"/>
      <c r="L19" s="742"/>
      <c r="M19" s="742"/>
      <c r="N19" s="474"/>
      <c r="O19" s="106" t="s">
        <v>919</v>
      </c>
      <c r="P19" s="742"/>
      <c r="Q19" s="742"/>
      <c r="R19" s="742"/>
      <c r="S19" s="742"/>
      <c r="T19" s="742"/>
      <c r="U19" s="742"/>
      <c r="V19" s="742"/>
      <c r="W19" s="742"/>
      <c r="X19" s="742"/>
      <c r="Y19" s="742"/>
      <c r="Z19" s="742"/>
      <c r="AA19" s="742"/>
      <c r="AB19" s="758"/>
      <c r="AC19" s="758"/>
      <c r="AD19" s="758"/>
      <c r="AE19" s="758"/>
      <c r="AF19" s="758"/>
      <c r="AG19" s="758"/>
      <c r="AH19" s="758"/>
      <c r="AI19" s="758"/>
      <c r="AJ19" s="758"/>
    </row>
    <row r="20" spans="1:36" ht="15.75" customHeight="1">
      <c r="A20" s="422" t="s">
        <v>887</v>
      </c>
      <c r="B20" s="337"/>
      <c r="C20" s="337"/>
      <c r="D20" s="337"/>
      <c r="E20" s="337"/>
      <c r="F20" s="337"/>
      <c r="G20" s="337"/>
      <c r="H20" s="337"/>
      <c r="I20" s="337"/>
      <c r="J20" s="337"/>
      <c r="K20" s="337"/>
      <c r="L20" s="337"/>
      <c r="M20" s="337"/>
      <c r="N20" s="28"/>
      <c r="O20" s="422" t="s">
        <v>887</v>
      </c>
      <c r="P20" s="337"/>
      <c r="Q20" s="337"/>
      <c r="R20" s="337"/>
      <c r="S20" s="337"/>
      <c r="T20" s="337"/>
      <c r="U20" s="337"/>
      <c r="V20" s="337"/>
      <c r="W20" s="337"/>
      <c r="X20" s="337"/>
      <c r="Y20" s="337"/>
      <c r="Z20" s="337"/>
      <c r="AA20" s="337"/>
    </row>
    <row r="21" spans="1:36" ht="15.75" customHeight="1">
      <c r="A21" s="422"/>
      <c r="B21" s="337"/>
      <c r="C21" s="337"/>
      <c r="D21" s="337"/>
      <c r="E21" s="337"/>
      <c r="F21" s="337"/>
      <c r="G21" s="337"/>
      <c r="H21" s="337"/>
      <c r="I21" s="337"/>
      <c r="J21" s="337"/>
      <c r="K21" s="337"/>
      <c r="L21" s="337"/>
      <c r="M21" s="337"/>
      <c r="N21" s="28"/>
      <c r="O21" s="422"/>
      <c r="P21" s="337"/>
      <c r="Q21" s="337"/>
      <c r="R21" s="337"/>
      <c r="S21" s="337"/>
      <c r="T21" s="337"/>
      <c r="U21" s="337"/>
      <c r="V21" s="337"/>
      <c r="W21" s="337"/>
      <c r="X21" s="337"/>
      <c r="Y21" s="337"/>
      <c r="Z21" s="337"/>
      <c r="AA21" s="337"/>
    </row>
    <row r="22" spans="1:36" ht="15.75" customHeight="1">
      <c r="A22" s="353"/>
      <c r="B22" s="359"/>
      <c r="C22" s="328" t="s">
        <v>11</v>
      </c>
      <c r="D22" s="284"/>
      <c r="E22" s="284"/>
      <c r="F22" s="480"/>
      <c r="G22" s="481"/>
      <c r="H22" s="481"/>
      <c r="I22" s="481"/>
      <c r="J22" s="480"/>
      <c r="K22" s="481"/>
      <c r="L22" s="481"/>
      <c r="M22" s="481"/>
      <c r="N22" s="482"/>
      <c r="O22" s="353"/>
      <c r="P22" s="477"/>
      <c r="Q22" s="1603" t="s">
        <v>11</v>
      </c>
      <c r="R22" s="1604"/>
      <c r="S22" s="1604"/>
      <c r="T22" s="1604"/>
      <c r="U22" s="1604"/>
      <c r="V22" s="1604"/>
      <c r="W22" s="1604"/>
      <c r="X22" s="1604"/>
      <c r="Y22" s="1604"/>
      <c r="Z22" s="1604"/>
      <c r="AA22" s="1604"/>
    </row>
    <row r="23" spans="1:36" ht="15.75" customHeight="1">
      <c r="A23" s="354"/>
      <c r="B23" s="483"/>
      <c r="C23" s="338" t="s">
        <v>11</v>
      </c>
      <c r="D23" s="476"/>
      <c r="E23" s="476"/>
      <c r="F23" s="1634" t="s">
        <v>319</v>
      </c>
      <c r="G23" s="328" t="s">
        <v>11</v>
      </c>
      <c r="H23" s="478"/>
      <c r="I23" s="479"/>
      <c r="J23" s="1634" t="s">
        <v>320</v>
      </c>
      <c r="K23" s="328" t="s">
        <v>11</v>
      </c>
      <c r="L23" s="478"/>
      <c r="M23" s="478"/>
      <c r="N23" s="482"/>
      <c r="O23" s="354"/>
      <c r="P23" s="482"/>
      <c r="Q23" s="1603" t="s">
        <v>11</v>
      </c>
      <c r="R23" s="1604"/>
      <c r="S23" s="1604"/>
      <c r="T23" s="1634" t="s">
        <v>595</v>
      </c>
      <c r="U23" s="1604" t="s">
        <v>11</v>
      </c>
      <c r="V23" s="1604"/>
      <c r="W23" s="1604"/>
      <c r="X23" s="1634" t="s">
        <v>594</v>
      </c>
      <c r="Y23" s="1603" t="s">
        <v>11</v>
      </c>
      <c r="Z23" s="1604"/>
      <c r="AA23" s="1604"/>
    </row>
    <row r="24" spans="1:36" ht="51">
      <c r="A24" s="354"/>
      <c r="B24" s="274"/>
      <c r="C24" s="749" t="s">
        <v>287</v>
      </c>
      <c r="D24" s="751" t="s">
        <v>80</v>
      </c>
      <c r="E24" s="749" t="s">
        <v>478</v>
      </c>
      <c r="F24" s="1635"/>
      <c r="G24" s="750" t="s">
        <v>287</v>
      </c>
      <c r="H24" s="751" t="s">
        <v>80</v>
      </c>
      <c r="I24" s="749" t="s">
        <v>478</v>
      </c>
      <c r="J24" s="1635"/>
      <c r="K24" s="750" t="s">
        <v>287</v>
      </c>
      <c r="L24" s="751" t="s">
        <v>80</v>
      </c>
      <c r="M24" s="749" t="s">
        <v>478</v>
      </c>
      <c r="N24" s="482"/>
      <c r="O24" s="354"/>
      <c r="P24" s="339"/>
      <c r="Q24" s="749" t="s">
        <v>287</v>
      </c>
      <c r="R24" s="751" t="s">
        <v>80</v>
      </c>
      <c r="S24" s="749" t="s">
        <v>478</v>
      </c>
      <c r="T24" s="1635"/>
      <c r="U24" s="749" t="s">
        <v>287</v>
      </c>
      <c r="V24" s="751" t="s">
        <v>80</v>
      </c>
      <c r="W24" s="749" t="s">
        <v>478</v>
      </c>
      <c r="X24" s="1635"/>
      <c r="Y24" s="749" t="s">
        <v>287</v>
      </c>
      <c r="Z24" s="751" t="s">
        <v>80</v>
      </c>
      <c r="AA24" s="749" t="s">
        <v>478</v>
      </c>
    </row>
    <row r="25" spans="1:36">
      <c r="A25" s="355"/>
      <c r="B25" s="328" t="s">
        <v>17</v>
      </c>
      <c r="C25" s="284"/>
      <c r="D25" s="476"/>
      <c r="E25" s="476"/>
      <c r="F25" s="476"/>
      <c r="G25" s="476"/>
      <c r="H25" s="476"/>
      <c r="I25" s="476"/>
      <c r="J25" s="476"/>
      <c r="K25" s="476"/>
      <c r="L25" s="476"/>
      <c r="M25" s="476"/>
      <c r="N25" s="482"/>
      <c r="O25" s="355"/>
      <c r="P25" s="1603" t="s">
        <v>17</v>
      </c>
      <c r="Q25" s="1604"/>
      <c r="R25" s="1604"/>
      <c r="S25" s="1604"/>
      <c r="T25" s="1604"/>
      <c r="U25" s="1604"/>
      <c r="V25" s="1604"/>
      <c r="W25" s="1604"/>
      <c r="X25" s="1604"/>
      <c r="Y25" s="1604"/>
      <c r="Z25" s="1604"/>
      <c r="AA25" s="1604"/>
    </row>
    <row r="26" spans="1:36" ht="15.75" customHeight="1">
      <c r="A26" s="743">
        <v>2000</v>
      </c>
      <c r="B26" s="1198">
        <v>253351.43108199997</v>
      </c>
      <c r="C26" s="742">
        <v>30940.635081999997</v>
      </c>
      <c r="D26" s="742">
        <v>3833.4279999999999</v>
      </c>
      <c r="E26" s="742">
        <v>218577.36799999999</v>
      </c>
      <c r="F26" s="742">
        <v>238672.02107999998</v>
      </c>
      <c r="G26" s="742">
        <v>18567.789079999999</v>
      </c>
      <c r="H26" s="742">
        <v>1567.6699999999998</v>
      </c>
      <c r="I26" s="742">
        <v>218536.56199999998</v>
      </c>
      <c r="J26" s="742">
        <v>14679.410002000004</v>
      </c>
      <c r="K26" s="742">
        <v>12372.846001999998</v>
      </c>
      <c r="L26" s="742">
        <v>2265.7579999999998</v>
      </c>
      <c r="M26" s="742">
        <v>40.805999999999997</v>
      </c>
      <c r="N26" s="28"/>
      <c r="O26" s="743">
        <v>2000</v>
      </c>
      <c r="P26" s="936">
        <v>1303438</v>
      </c>
      <c r="Q26" s="936">
        <v>209281</v>
      </c>
      <c r="R26" s="936">
        <v>32666</v>
      </c>
      <c r="S26" s="936">
        <v>1061491</v>
      </c>
      <c r="T26" s="936">
        <v>1172663</v>
      </c>
      <c r="U26" s="936">
        <v>91815</v>
      </c>
      <c r="V26" s="936">
        <v>19567</v>
      </c>
      <c r="W26" s="936">
        <v>1061281</v>
      </c>
      <c r="X26" s="936">
        <v>130775</v>
      </c>
      <c r="Y26" s="936">
        <v>117466</v>
      </c>
      <c r="Z26" s="936">
        <v>13099</v>
      </c>
      <c r="AA26" s="936">
        <v>210</v>
      </c>
      <c r="AB26" s="310"/>
      <c r="AC26" s="310"/>
      <c r="AD26" s="310"/>
      <c r="AE26" s="310"/>
      <c r="AF26" s="310"/>
      <c r="AG26" s="310"/>
      <c r="AH26" s="310"/>
      <c r="AI26" s="310"/>
      <c r="AJ26" s="310"/>
    </row>
    <row r="27" spans="1:36" ht="15.75" customHeight="1">
      <c r="A27" s="743">
        <v>2001</v>
      </c>
      <c r="B27" s="1198">
        <v>294320.32199999999</v>
      </c>
      <c r="C27" s="742">
        <v>31591.364000000001</v>
      </c>
      <c r="D27" s="742">
        <v>7444.3450000000012</v>
      </c>
      <c r="E27" s="742">
        <v>255284.61299999998</v>
      </c>
      <c r="F27" s="742">
        <v>274654.54397199996</v>
      </c>
      <c r="G27" s="742">
        <v>17094.872971999997</v>
      </c>
      <c r="H27" s="742">
        <v>2315.462</v>
      </c>
      <c r="I27" s="742">
        <v>255244.20899999997</v>
      </c>
      <c r="J27" s="742">
        <v>19665.778028000004</v>
      </c>
      <c r="K27" s="742">
        <v>14496.491028000004</v>
      </c>
      <c r="L27" s="742">
        <v>5128.8830000000007</v>
      </c>
      <c r="M27" s="742">
        <v>40.404000000000003</v>
      </c>
      <c r="N27" s="28"/>
      <c r="O27" s="743">
        <v>2001</v>
      </c>
      <c r="P27" s="936">
        <v>1489819</v>
      </c>
      <c r="Q27" s="936">
        <v>212291</v>
      </c>
      <c r="R27" s="936">
        <v>39511</v>
      </c>
      <c r="S27" s="936">
        <v>1238017</v>
      </c>
      <c r="T27" s="936">
        <v>1347362</v>
      </c>
      <c r="U27" s="936">
        <v>87118</v>
      </c>
      <c r="V27" s="936">
        <v>22455</v>
      </c>
      <c r="W27" s="936">
        <v>1237789</v>
      </c>
      <c r="X27" s="936">
        <v>142457</v>
      </c>
      <c r="Y27" s="936">
        <v>125173</v>
      </c>
      <c r="Z27" s="936">
        <v>17056</v>
      </c>
      <c r="AA27" s="936">
        <v>228</v>
      </c>
      <c r="AB27" s="310"/>
      <c r="AC27" s="310"/>
      <c r="AD27" s="310"/>
      <c r="AE27" s="310"/>
      <c r="AF27" s="310"/>
      <c r="AG27" s="310"/>
      <c r="AH27" s="310"/>
      <c r="AI27" s="310"/>
      <c r="AJ27" s="310"/>
    </row>
    <row r="28" spans="1:36" ht="15.75" customHeight="1">
      <c r="A28" s="743">
        <v>2002</v>
      </c>
      <c r="B28" s="1198">
        <v>251987.941533</v>
      </c>
      <c r="C28" s="742">
        <v>27020.582533000001</v>
      </c>
      <c r="D28" s="742">
        <v>2618.5219999999999</v>
      </c>
      <c r="E28" s="742">
        <v>222348.837</v>
      </c>
      <c r="F28" s="742">
        <v>239186.45857300001</v>
      </c>
      <c r="G28" s="742">
        <v>15576.777573000003</v>
      </c>
      <c r="H28" s="742">
        <v>1301.2869999999998</v>
      </c>
      <c r="I28" s="742">
        <v>222308.394</v>
      </c>
      <c r="J28" s="742">
        <v>12801.482960000001</v>
      </c>
      <c r="K28" s="742">
        <v>11443.804959999999</v>
      </c>
      <c r="L28" s="742">
        <v>1317.2349999999999</v>
      </c>
      <c r="M28" s="742">
        <v>40.442999999999998</v>
      </c>
      <c r="N28" s="28"/>
      <c r="O28" s="743">
        <v>2002</v>
      </c>
      <c r="P28" s="936">
        <v>1327922</v>
      </c>
      <c r="Q28" s="936">
        <v>203854</v>
      </c>
      <c r="R28" s="936">
        <v>33798</v>
      </c>
      <c r="S28" s="936">
        <v>1090270</v>
      </c>
      <c r="T28" s="936">
        <v>1192011</v>
      </c>
      <c r="U28" s="936">
        <v>82709</v>
      </c>
      <c r="V28" s="936">
        <v>19243</v>
      </c>
      <c r="W28" s="936">
        <v>1090059</v>
      </c>
      <c r="X28" s="936">
        <v>135911</v>
      </c>
      <c r="Y28" s="936">
        <v>121145</v>
      </c>
      <c r="Z28" s="936">
        <v>14555</v>
      </c>
      <c r="AA28" s="936">
        <v>211</v>
      </c>
      <c r="AB28" s="310"/>
      <c r="AC28" s="310"/>
      <c r="AD28" s="310"/>
      <c r="AE28" s="310"/>
      <c r="AF28" s="310"/>
      <c r="AG28" s="310"/>
      <c r="AH28" s="310"/>
      <c r="AI28" s="310"/>
      <c r="AJ28" s="310"/>
    </row>
    <row r="29" spans="1:36" ht="15.75" customHeight="1">
      <c r="A29" s="743">
        <v>2003</v>
      </c>
      <c r="B29" s="1198">
        <v>255377.11538600002</v>
      </c>
      <c r="C29" s="742">
        <v>27430.722000000002</v>
      </c>
      <c r="D29" s="742">
        <v>10476.870385999999</v>
      </c>
      <c r="E29" s="742">
        <v>217469.52299999999</v>
      </c>
      <c r="F29" s="742">
        <v>233893.42875700002</v>
      </c>
      <c r="G29" s="742">
        <v>15594.136</v>
      </c>
      <c r="H29" s="742">
        <v>870.21275700000001</v>
      </c>
      <c r="I29" s="742">
        <v>217429.08</v>
      </c>
      <c r="J29" s="742">
        <v>21483.686629000003</v>
      </c>
      <c r="K29" s="742">
        <v>11836.586000000001</v>
      </c>
      <c r="L29" s="742">
        <v>9606.6576289999994</v>
      </c>
      <c r="M29" s="742">
        <v>40.442999999999998</v>
      </c>
      <c r="N29" s="28"/>
      <c r="O29" s="743">
        <v>2003</v>
      </c>
      <c r="P29" s="936">
        <v>1297470</v>
      </c>
      <c r="Q29" s="936">
        <v>191777</v>
      </c>
      <c r="R29" s="936">
        <v>33490</v>
      </c>
      <c r="S29" s="936">
        <v>1072203</v>
      </c>
      <c r="T29" s="936">
        <v>1173304</v>
      </c>
      <c r="U29" s="936">
        <v>83167</v>
      </c>
      <c r="V29" s="936">
        <v>18156</v>
      </c>
      <c r="W29" s="936">
        <v>1071981</v>
      </c>
      <c r="X29" s="936">
        <v>124166</v>
      </c>
      <c r="Y29" s="936">
        <v>108610</v>
      </c>
      <c r="Z29" s="936">
        <v>15334</v>
      </c>
      <c r="AA29" s="936">
        <v>222</v>
      </c>
      <c r="AB29" s="310"/>
      <c r="AC29" s="310"/>
      <c r="AD29" s="310"/>
      <c r="AE29" s="310"/>
      <c r="AF29" s="310"/>
      <c r="AG29" s="310"/>
      <c r="AH29" s="310"/>
      <c r="AI29" s="310"/>
      <c r="AJ29" s="310"/>
    </row>
    <row r="30" spans="1:36" ht="15.75" customHeight="1">
      <c r="A30" s="743">
        <v>2004</v>
      </c>
      <c r="B30" s="1198">
        <v>232339.47951499998</v>
      </c>
      <c r="C30" s="742">
        <v>22666.705244999997</v>
      </c>
      <c r="D30" s="742">
        <v>10179.671270000001</v>
      </c>
      <c r="E30" s="742">
        <v>199493.103</v>
      </c>
      <c r="F30" s="742">
        <v>214085.30651699999</v>
      </c>
      <c r="G30" s="742">
        <v>13324.831517000001</v>
      </c>
      <c r="H30" s="742">
        <v>1307.8150000000001</v>
      </c>
      <c r="I30" s="742">
        <v>199452.66</v>
      </c>
      <c r="J30" s="742">
        <v>18254.172998000002</v>
      </c>
      <c r="K30" s="742">
        <v>9341.8737279999987</v>
      </c>
      <c r="L30" s="742">
        <v>8871.8562700000002</v>
      </c>
      <c r="M30" s="742">
        <v>40.442999999999998</v>
      </c>
      <c r="N30" s="28"/>
      <c r="O30" s="743">
        <v>2004</v>
      </c>
      <c r="P30" s="936">
        <v>1168521</v>
      </c>
      <c r="Q30" s="936">
        <v>183709</v>
      </c>
      <c r="R30" s="936">
        <v>30393</v>
      </c>
      <c r="S30" s="936">
        <v>954419</v>
      </c>
      <c r="T30" s="936">
        <v>1049668</v>
      </c>
      <c r="U30" s="936">
        <v>80107</v>
      </c>
      <c r="V30" s="936">
        <v>15353</v>
      </c>
      <c r="W30" s="936">
        <v>954208</v>
      </c>
      <c r="X30" s="936">
        <v>118853</v>
      </c>
      <c r="Y30" s="936">
        <v>103602</v>
      </c>
      <c r="Z30" s="936">
        <v>15040</v>
      </c>
      <c r="AA30" s="936">
        <v>211</v>
      </c>
      <c r="AB30" s="310"/>
      <c r="AC30" s="310"/>
      <c r="AD30" s="310"/>
      <c r="AE30" s="310"/>
      <c r="AF30" s="310"/>
      <c r="AG30" s="310"/>
      <c r="AH30" s="310"/>
      <c r="AI30" s="310"/>
      <c r="AJ30" s="310"/>
    </row>
    <row r="31" spans="1:36" ht="15.75" customHeight="1">
      <c r="A31" s="743">
        <v>2005</v>
      </c>
      <c r="B31" s="1198">
        <v>233798.81683900004</v>
      </c>
      <c r="C31" s="742">
        <v>23710.663699999997</v>
      </c>
      <c r="D31" s="742">
        <v>11444.911320000003</v>
      </c>
      <c r="E31" s="742">
        <v>198643.24181899999</v>
      </c>
      <c r="F31" s="742">
        <v>213566.76990500002</v>
      </c>
      <c r="G31" s="742">
        <v>13910.333709999999</v>
      </c>
      <c r="H31" s="742">
        <v>1059.67832</v>
      </c>
      <c r="I31" s="742">
        <v>198596.75787499998</v>
      </c>
      <c r="J31" s="742">
        <v>20232.046934000002</v>
      </c>
      <c r="K31" s="742">
        <v>9800.3299900000002</v>
      </c>
      <c r="L31" s="742">
        <v>10385.233000000002</v>
      </c>
      <c r="M31" s="742">
        <v>46.483944000000001</v>
      </c>
      <c r="N31" s="28"/>
      <c r="O31" s="743">
        <v>2005</v>
      </c>
      <c r="P31" s="936">
        <v>1149432</v>
      </c>
      <c r="Q31" s="936">
        <v>167559</v>
      </c>
      <c r="R31" s="936">
        <v>32879</v>
      </c>
      <c r="S31" s="936">
        <v>948994</v>
      </c>
      <c r="T31" s="936">
        <v>1045425</v>
      </c>
      <c r="U31" s="936">
        <v>79434</v>
      </c>
      <c r="V31" s="936">
        <v>17317</v>
      </c>
      <c r="W31" s="936">
        <v>948674</v>
      </c>
      <c r="X31" s="936">
        <v>104007</v>
      </c>
      <c r="Y31" s="936">
        <v>88125</v>
      </c>
      <c r="Z31" s="936">
        <v>15562</v>
      </c>
      <c r="AA31" s="936">
        <v>320</v>
      </c>
      <c r="AB31" s="310"/>
      <c r="AC31" s="310"/>
      <c r="AD31" s="310"/>
      <c r="AE31" s="310"/>
      <c r="AF31" s="310"/>
      <c r="AG31" s="310"/>
      <c r="AH31" s="310"/>
      <c r="AI31" s="310"/>
      <c r="AJ31" s="310"/>
    </row>
    <row r="32" spans="1:36" ht="15.75" customHeight="1">
      <c r="A32" s="743">
        <v>2006</v>
      </c>
      <c r="B32" s="1198">
        <v>243967.68367899998</v>
      </c>
      <c r="C32" s="742">
        <v>24432.172900000001</v>
      </c>
      <c r="D32" s="742">
        <v>9151.7607799999987</v>
      </c>
      <c r="E32" s="742">
        <v>210383.74999899999</v>
      </c>
      <c r="F32" s="742">
        <v>226421.32355899998</v>
      </c>
      <c r="G32" s="742">
        <v>15200.44246</v>
      </c>
      <c r="H32" s="742">
        <v>861.41578000000004</v>
      </c>
      <c r="I32" s="742">
        <v>210359.46531899998</v>
      </c>
      <c r="J32" s="742">
        <v>17546.360119999998</v>
      </c>
      <c r="K32" s="742">
        <v>9231.7304400000012</v>
      </c>
      <c r="L32" s="742">
        <v>8290.3449999999993</v>
      </c>
      <c r="M32" s="742">
        <v>24.284680000000002</v>
      </c>
      <c r="N32" s="28"/>
      <c r="O32" s="743">
        <v>2006</v>
      </c>
      <c r="P32" s="936">
        <v>1195891</v>
      </c>
      <c r="Q32" s="936">
        <v>161039</v>
      </c>
      <c r="R32" s="936">
        <v>30163</v>
      </c>
      <c r="S32" s="936">
        <v>1004687</v>
      </c>
      <c r="T32" s="936">
        <v>1094871</v>
      </c>
      <c r="U32" s="936">
        <v>74643</v>
      </c>
      <c r="V32" s="936">
        <v>15759</v>
      </c>
      <c r="W32" s="936">
        <v>1004467</v>
      </c>
      <c r="X32" s="936">
        <v>101020</v>
      </c>
      <c r="Y32" s="936">
        <v>86396</v>
      </c>
      <c r="Z32" s="936">
        <v>14404</v>
      </c>
      <c r="AA32" s="936">
        <v>220</v>
      </c>
      <c r="AB32" s="310"/>
      <c r="AC32" s="310"/>
      <c r="AD32" s="310"/>
      <c r="AE32" s="310"/>
      <c r="AF32" s="310"/>
      <c r="AG32" s="310"/>
      <c r="AH32" s="310"/>
      <c r="AI32" s="310"/>
      <c r="AJ32" s="310"/>
    </row>
    <row r="33" spans="1:37" ht="15.75" customHeight="1">
      <c r="A33" s="743">
        <v>2007</v>
      </c>
      <c r="B33" s="1198">
        <v>155597.58069499998</v>
      </c>
      <c r="C33" s="742">
        <v>20834.963789999998</v>
      </c>
      <c r="D33" s="742">
        <v>12189.111770000001</v>
      </c>
      <c r="E33" s="742">
        <v>122573.505135</v>
      </c>
      <c r="F33" s="742">
        <v>134849.06253999998</v>
      </c>
      <c r="G33" s="742">
        <v>11776.86436</v>
      </c>
      <c r="H33" s="742">
        <v>701.84877000000006</v>
      </c>
      <c r="I33" s="742">
        <v>122370.34941</v>
      </c>
      <c r="J33" s="742">
        <v>20748.518154999998</v>
      </c>
      <c r="K33" s="742">
        <v>9058.0994299999984</v>
      </c>
      <c r="L33" s="742">
        <v>11487.263000000001</v>
      </c>
      <c r="M33" s="742">
        <v>203.15572500000002</v>
      </c>
      <c r="N33" s="28"/>
      <c r="O33" s="743">
        <v>2007</v>
      </c>
      <c r="P33" s="936">
        <v>794314</v>
      </c>
      <c r="Q33" s="936">
        <v>159227</v>
      </c>
      <c r="R33" s="936">
        <v>29442</v>
      </c>
      <c r="S33" s="936">
        <v>605645</v>
      </c>
      <c r="T33" s="936">
        <v>691879</v>
      </c>
      <c r="U33" s="936">
        <v>73440</v>
      </c>
      <c r="V33" s="936">
        <v>12999</v>
      </c>
      <c r="W33" s="936">
        <v>605440</v>
      </c>
      <c r="X33" s="936">
        <v>102435</v>
      </c>
      <c r="Y33" s="936">
        <v>85787</v>
      </c>
      <c r="Z33" s="936">
        <v>16443</v>
      </c>
      <c r="AA33" s="936">
        <v>205</v>
      </c>
      <c r="AB33" s="310"/>
      <c r="AC33" s="310"/>
      <c r="AD33" s="310"/>
      <c r="AE33" s="310"/>
      <c r="AF33" s="310"/>
      <c r="AG33" s="310"/>
      <c r="AH33" s="310"/>
      <c r="AI33" s="310"/>
      <c r="AJ33" s="310"/>
    </row>
    <row r="34" spans="1:37" ht="15.75" customHeight="1">
      <c r="A34" s="743">
        <v>2008</v>
      </c>
      <c r="B34" s="1198">
        <v>214102.45486000003</v>
      </c>
      <c r="C34" s="742">
        <v>21305.646990000001</v>
      </c>
      <c r="D34" s="742">
        <v>12115.606889999999</v>
      </c>
      <c r="E34" s="742">
        <v>180681.20097999999</v>
      </c>
      <c r="F34" s="742">
        <v>193866.61593000003</v>
      </c>
      <c r="G34" s="742">
        <v>12790.274820000002</v>
      </c>
      <c r="H34" s="742">
        <v>607.78089</v>
      </c>
      <c r="I34" s="742">
        <v>180468.56021999998</v>
      </c>
      <c r="J34" s="742">
        <v>20235.838929999998</v>
      </c>
      <c r="K34" s="742">
        <v>8515.3721700000006</v>
      </c>
      <c r="L34" s="742">
        <v>11507.825999999999</v>
      </c>
      <c r="M34" s="742">
        <v>212.64076</v>
      </c>
      <c r="N34" s="28"/>
      <c r="O34" s="743">
        <v>2008</v>
      </c>
      <c r="P34" s="936">
        <v>1066991</v>
      </c>
      <c r="Q34" s="936">
        <v>143166</v>
      </c>
      <c r="R34" s="936">
        <v>29241</v>
      </c>
      <c r="S34" s="936">
        <v>894584</v>
      </c>
      <c r="T34" s="936">
        <v>978601</v>
      </c>
      <c r="U34" s="936">
        <v>71925</v>
      </c>
      <c r="V34" s="936">
        <v>12305</v>
      </c>
      <c r="W34" s="936">
        <v>894371</v>
      </c>
      <c r="X34" s="936">
        <v>88390</v>
      </c>
      <c r="Y34" s="936">
        <v>71241</v>
      </c>
      <c r="Z34" s="936">
        <v>16936</v>
      </c>
      <c r="AA34" s="936">
        <v>213</v>
      </c>
      <c r="AB34" s="310"/>
      <c r="AC34" s="310"/>
      <c r="AD34" s="310"/>
      <c r="AE34" s="310"/>
      <c r="AF34" s="310"/>
      <c r="AG34" s="310"/>
      <c r="AH34" s="310"/>
      <c r="AI34" s="310"/>
      <c r="AJ34" s="310"/>
    </row>
    <row r="35" spans="1:37" ht="15.75" customHeight="1">
      <c r="A35" s="743">
        <v>2009</v>
      </c>
      <c r="B35" s="1198">
        <v>183551.52011399998</v>
      </c>
      <c r="C35" s="742">
        <v>14733.80618</v>
      </c>
      <c r="D35" s="742">
        <v>14834.723110000001</v>
      </c>
      <c r="E35" s="742">
        <v>153982.99082399995</v>
      </c>
      <c r="F35" s="742">
        <v>165115.70148599998</v>
      </c>
      <c r="G35" s="742">
        <v>10607.88328</v>
      </c>
      <c r="H35" s="742">
        <v>713.89811000000009</v>
      </c>
      <c r="I35" s="742">
        <v>153793.92009599996</v>
      </c>
      <c r="J35" s="742">
        <v>18435.818628000001</v>
      </c>
      <c r="K35" s="742">
        <v>4125.9229000000005</v>
      </c>
      <c r="L35" s="742">
        <v>14120.825000000001</v>
      </c>
      <c r="M35" s="742">
        <v>189.070728</v>
      </c>
      <c r="N35" s="28"/>
      <c r="O35" s="743">
        <v>2009</v>
      </c>
      <c r="P35" s="936">
        <v>929804</v>
      </c>
      <c r="Q35" s="936">
        <v>133269</v>
      </c>
      <c r="R35" s="936">
        <v>32884</v>
      </c>
      <c r="S35" s="936">
        <v>763651</v>
      </c>
      <c r="T35" s="936">
        <v>853588</v>
      </c>
      <c r="U35" s="936">
        <v>77803</v>
      </c>
      <c r="V35" s="936">
        <v>12320</v>
      </c>
      <c r="W35" s="936">
        <v>763465</v>
      </c>
      <c r="X35" s="936">
        <v>76216</v>
      </c>
      <c r="Y35" s="936">
        <v>55466</v>
      </c>
      <c r="Z35" s="936">
        <v>20564</v>
      </c>
      <c r="AA35" s="936">
        <v>186</v>
      </c>
      <c r="AB35" s="310"/>
      <c r="AC35" s="310"/>
      <c r="AD35" s="310"/>
      <c r="AE35" s="310"/>
      <c r="AF35" s="310"/>
      <c r="AG35" s="310"/>
      <c r="AH35" s="310"/>
      <c r="AI35" s="310"/>
      <c r="AJ35" s="310"/>
    </row>
    <row r="36" spans="1:37" ht="15.75" customHeight="1">
      <c r="A36" s="743">
        <v>2010</v>
      </c>
      <c r="B36" s="1198">
        <v>189461.88857527837</v>
      </c>
      <c r="C36" s="742">
        <v>18648.693444278364</v>
      </c>
      <c r="D36" s="742">
        <v>14578.2381</v>
      </c>
      <c r="E36" s="742">
        <v>156234.957031</v>
      </c>
      <c r="F36" s="742">
        <v>172623.90943527836</v>
      </c>
      <c r="G36" s="742">
        <v>16016.388454278365</v>
      </c>
      <c r="H36" s="742">
        <v>599.12919999999997</v>
      </c>
      <c r="I36" s="742">
        <v>156008.39178099998</v>
      </c>
      <c r="J36" s="742">
        <v>16837.979139999999</v>
      </c>
      <c r="K36" s="742">
        <v>2632.3049899999996</v>
      </c>
      <c r="L36" s="742">
        <v>13979.108900000001</v>
      </c>
      <c r="M36" s="742">
        <v>226.56524999999999</v>
      </c>
      <c r="N36" s="28"/>
      <c r="O36" s="743">
        <v>2010</v>
      </c>
      <c r="P36" s="936">
        <v>927342</v>
      </c>
      <c r="Q36" s="936">
        <v>120896</v>
      </c>
      <c r="R36" s="936">
        <v>34844</v>
      </c>
      <c r="S36" s="936">
        <v>771602</v>
      </c>
      <c r="T36" s="936">
        <v>860924</v>
      </c>
      <c r="U36" s="936">
        <v>75213</v>
      </c>
      <c r="V36" s="936">
        <v>14334</v>
      </c>
      <c r="W36" s="936">
        <v>771377</v>
      </c>
      <c r="X36" s="936">
        <v>66418</v>
      </c>
      <c r="Y36" s="936">
        <v>45683</v>
      </c>
      <c r="Z36" s="936">
        <v>20510</v>
      </c>
      <c r="AA36" s="936">
        <v>225</v>
      </c>
      <c r="AB36" s="310"/>
      <c r="AC36" s="310"/>
      <c r="AD36" s="310"/>
      <c r="AE36" s="310"/>
      <c r="AF36" s="310"/>
      <c r="AG36" s="310"/>
      <c r="AH36" s="310"/>
      <c r="AI36" s="310"/>
      <c r="AJ36" s="310"/>
    </row>
    <row r="37" spans="1:37" ht="15.75" customHeight="1">
      <c r="A37" s="743">
        <v>2011</v>
      </c>
      <c r="B37" s="742">
        <v>163188.48252096871</v>
      </c>
      <c r="C37" s="742">
        <v>11812.516041968722</v>
      </c>
      <c r="D37" s="742">
        <v>6860.2499799999996</v>
      </c>
      <c r="E37" s="742">
        <v>144515.716499</v>
      </c>
      <c r="F37" s="742">
        <v>154985.98696900188</v>
      </c>
      <c r="G37" s="742">
        <v>10126.357708001902</v>
      </c>
      <c r="H37" s="1097" t="s">
        <v>32</v>
      </c>
      <c r="I37" s="1097" t="s">
        <v>32</v>
      </c>
      <c r="J37" s="742">
        <v>8202.4955519668183</v>
      </c>
      <c r="K37" s="742">
        <v>1686.15833396682</v>
      </c>
      <c r="L37" s="1097" t="s">
        <v>32</v>
      </c>
      <c r="M37" s="1097" t="s">
        <v>32</v>
      </c>
      <c r="N37" s="28"/>
      <c r="O37" s="743">
        <v>2011</v>
      </c>
      <c r="P37" s="936">
        <v>770934</v>
      </c>
      <c r="Q37" s="936">
        <v>100946</v>
      </c>
      <c r="R37" s="936">
        <v>22460</v>
      </c>
      <c r="S37" s="936">
        <v>647528</v>
      </c>
      <c r="T37" s="936">
        <v>714880</v>
      </c>
      <c r="U37" s="936">
        <v>56668</v>
      </c>
      <c r="V37" s="936">
        <v>10845</v>
      </c>
      <c r="W37" s="936">
        <v>647367</v>
      </c>
      <c r="X37" s="936">
        <v>56054</v>
      </c>
      <c r="Y37" s="936">
        <v>44278</v>
      </c>
      <c r="Z37" s="936">
        <v>11615</v>
      </c>
      <c r="AA37" s="936">
        <v>161</v>
      </c>
      <c r="AB37" s="310"/>
      <c r="AC37" s="310"/>
      <c r="AD37" s="310"/>
      <c r="AE37" s="310"/>
      <c r="AF37" s="310"/>
      <c r="AG37" s="310"/>
      <c r="AH37" s="310"/>
      <c r="AI37" s="310"/>
      <c r="AJ37" s="310"/>
    </row>
    <row r="38" spans="1:37" ht="15.75" customHeight="1">
      <c r="A38" s="743">
        <v>2012</v>
      </c>
      <c r="B38" s="742">
        <v>167786.09814346099</v>
      </c>
      <c r="C38" s="742">
        <v>10380.018913727719</v>
      </c>
      <c r="D38" s="742">
        <v>12694.770989999999</v>
      </c>
      <c r="E38" s="742">
        <v>144711.30823973325</v>
      </c>
      <c r="F38" s="763">
        <v>154402.51651346099</v>
      </c>
      <c r="G38" s="763">
        <v>9030.358213727719</v>
      </c>
      <c r="H38" s="1097" t="s">
        <v>32</v>
      </c>
      <c r="I38" s="1097" t="s">
        <v>32</v>
      </c>
      <c r="J38" s="763">
        <v>13383.581630000001</v>
      </c>
      <c r="K38" s="763">
        <v>1349.6607000000001</v>
      </c>
      <c r="L38" s="1097" t="s">
        <v>32</v>
      </c>
      <c r="M38" s="1097" t="s">
        <v>32</v>
      </c>
      <c r="N38" s="28"/>
      <c r="O38" s="743">
        <v>2012</v>
      </c>
      <c r="P38" s="936">
        <v>809874</v>
      </c>
      <c r="Q38" s="936">
        <v>79422</v>
      </c>
      <c r="R38" s="936">
        <v>28254</v>
      </c>
      <c r="S38" s="936">
        <v>702198</v>
      </c>
      <c r="T38" s="936">
        <v>763722</v>
      </c>
      <c r="U38" s="936">
        <v>50547</v>
      </c>
      <c r="V38" s="936">
        <v>11133</v>
      </c>
      <c r="W38" s="936">
        <v>702042</v>
      </c>
      <c r="X38" s="936">
        <v>46152</v>
      </c>
      <c r="Y38" s="936">
        <v>28875</v>
      </c>
      <c r="Z38" s="936">
        <v>17121</v>
      </c>
      <c r="AA38" s="936">
        <v>156</v>
      </c>
      <c r="AB38" s="310"/>
      <c r="AC38" s="310"/>
      <c r="AD38" s="310"/>
      <c r="AE38" s="310"/>
      <c r="AF38" s="310"/>
      <c r="AG38" s="310"/>
      <c r="AH38" s="310"/>
      <c r="AI38" s="310"/>
      <c r="AJ38" s="310"/>
    </row>
    <row r="39" spans="1:37" s="761" customFormat="1" ht="15.75" customHeight="1">
      <c r="A39" s="743">
        <v>2013</v>
      </c>
      <c r="B39" s="763">
        <v>178838.073286272</v>
      </c>
      <c r="C39" s="763">
        <v>8846.9088998184616</v>
      </c>
      <c r="D39" s="763">
        <v>11480.609920000001</v>
      </c>
      <c r="E39" s="763">
        <v>158510.55446645358</v>
      </c>
      <c r="F39" s="763">
        <v>167005.77727627201</v>
      </c>
      <c r="G39" s="763">
        <v>7920.5297898184617</v>
      </c>
      <c r="H39" s="1097" t="s">
        <v>32</v>
      </c>
      <c r="I39" s="1097" t="s">
        <v>32</v>
      </c>
      <c r="J39" s="763">
        <v>11832.29601</v>
      </c>
      <c r="K39" s="763">
        <v>926.37911000000008</v>
      </c>
      <c r="L39" s="1097" t="s">
        <v>32</v>
      </c>
      <c r="M39" s="1097" t="s">
        <v>32</v>
      </c>
      <c r="N39" s="28"/>
      <c r="O39" s="743">
        <v>2013</v>
      </c>
      <c r="P39" s="936">
        <v>864917</v>
      </c>
      <c r="Q39" s="936">
        <v>75383</v>
      </c>
      <c r="R39" s="936">
        <v>27269</v>
      </c>
      <c r="S39" s="936">
        <v>762265</v>
      </c>
      <c r="T39" s="936">
        <v>820043</v>
      </c>
      <c r="U39" s="936">
        <v>45983</v>
      </c>
      <c r="V39" s="936">
        <v>11876</v>
      </c>
      <c r="W39" s="936">
        <v>762184</v>
      </c>
      <c r="X39" s="936">
        <v>44874</v>
      </c>
      <c r="Y39" s="936">
        <v>29400</v>
      </c>
      <c r="Z39" s="936">
        <v>15393</v>
      </c>
      <c r="AA39" s="936">
        <v>81</v>
      </c>
      <c r="AB39" s="765"/>
      <c r="AC39" s="765"/>
      <c r="AD39" s="765"/>
      <c r="AE39" s="765"/>
      <c r="AF39" s="765"/>
      <c r="AG39" s="765"/>
      <c r="AH39" s="765"/>
      <c r="AI39" s="765"/>
      <c r="AJ39" s="765"/>
    </row>
    <row r="40" spans="1:37" s="761" customFormat="1" ht="15.75" customHeight="1">
      <c r="A40" s="743">
        <v>2014</v>
      </c>
      <c r="B40" s="936">
        <v>150055.68992713242</v>
      </c>
      <c r="C40" s="936">
        <v>7507.8878000000004</v>
      </c>
      <c r="D40" s="936">
        <v>4531.69679</v>
      </c>
      <c r="E40" s="936">
        <v>138016.10533713244</v>
      </c>
      <c r="F40" s="936">
        <v>144805.65286713242</v>
      </c>
      <c r="G40" s="936">
        <v>6313.3747199999998</v>
      </c>
      <c r="H40" s="1097" t="s">
        <v>32</v>
      </c>
      <c r="I40" s="1097" t="s">
        <v>32</v>
      </c>
      <c r="J40" s="936">
        <v>5250.0370599999997</v>
      </c>
      <c r="K40" s="936">
        <v>1194.5130800000002</v>
      </c>
      <c r="L40" s="1097" t="s">
        <v>32</v>
      </c>
      <c r="M40" s="1097" t="s">
        <v>32</v>
      </c>
      <c r="N40" s="28"/>
      <c r="O40" s="743">
        <v>2014</v>
      </c>
      <c r="P40" s="936">
        <v>734277</v>
      </c>
      <c r="Q40" s="936">
        <v>68957</v>
      </c>
      <c r="R40" s="936">
        <v>18173</v>
      </c>
      <c r="S40" s="936">
        <v>647147</v>
      </c>
      <c r="T40" s="936">
        <v>693170</v>
      </c>
      <c r="U40" s="936">
        <v>35624</v>
      </c>
      <c r="V40" s="936">
        <v>10399</v>
      </c>
      <c r="W40" s="936">
        <v>647147</v>
      </c>
      <c r="X40" s="936">
        <v>41107</v>
      </c>
      <c r="Y40" s="936">
        <v>33333</v>
      </c>
      <c r="Z40" s="936">
        <v>7774</v>
      </c>
      <c r="AA40" s="936">
        <v>0</v>
      </c>
      <c r="AB40" s="937"/>
      <c r="AC40" s="937"/>
      <c r="AD40" s="937"/>
      <c r="AE40" s="937"/>
      <c r="AF40" s="937"/>
      <c r="AG40" s="937"/>
      <c r="AH40" s="937"/>
      <c r="AI40" s="937"/>
      <c r="AJ40" s="765"/>
    </row>
    <row r="41" spans="1:37" s="761" customFormat="1" ht="15.75" customHeight="1">
      <c r="A41" s="799">
        <v>2015</v>
      </c>
      <c r="B41" s="827">
        <v>143868.13573394518</v>
      </c>
      <c r="C41" s="827">
        <v>7703.8771300000008</v>
      </c>
      <c r="D41" s="827">
        <v>5101.5544399999999</v>
      </c>
      <c r="E41" s="827">
        <v>131062.70416394516</v>
      </c>
      <c r="F41" s="1198">
        <v>138108.00276394517</v>
      </c>
      <c r="G41" s="1097" t="s">
        <v>32</v>
      </c>
      <c r="H41" s="1097" t="s">
        <v>32</v>
      </c>
      <c r="I41" s="1198">
        <v>131062.70416394516</v>
      </c>
      <c r="J41" s="1198">
        <v>5760.1329699999987</v>
      </c>
      <c r="K41" s="1097" t="s">
        <v>32</v>
      </c>
      <c r="L41" s="1097" t="s">
        <v>32</v>
      </c>
      <c r="M41" s="1198">
        <v>0</v>
      </c>
      <c r="N41" s="28"/>
      <c r="O41" s="799">
        <v>2015</v>
      </c>
      <c r="P41" s="936">
        <v>697108</v>
      </c>
      <c r="Q41" s="936">
        <v>53421</v>
      </c>
      <c r="R41" s="936">
        <v>14806</v>
      </c>
      <c r="S41" s="936">
        <v>628881</v>
      </c>
      <c r="T41" s="936">
        <v>672323</v>
      </c>
      <c r="U41" s="936">
        <v>32915</v>
      </c>
      <c r="V41" s="936">
        <v>10527</v>
      </c>
      <c r="W41" s="936">
        <v>628881</v>
      </c>
      <c r="X41" s="936">
        <v>24785</v>
      </c>
      <c r="Y41" s="936">
        <v>20506</v>
      </c>
      <c r="Z41" s="936">
        <v>4279</v>
      </c>
      <c r="AA41" s="936">
        <v>0</v>
      </c>
      <c r="AB41" s="937"/>
      <c r="AC41" s="937"/>
      <c r="AD41" s="937"/>
      <c r="AE41" s="937"/>
      <c r="AF41" s="937"/>
      <c r="AG41" s="937"/>
      <c r="AH41" s="937"/>
      <c r="AI41" s="937"/>
      <c r="AJ41" s="765"/>
    </row>
    <row r="42" spans="1:37" s="822" customFormat="1" ht="15.75" customHeight="1">
      <c r="A42" s="832">
        <v>2016</v>
      </c>
      <c r="B42" s="936">
        <v>137165.14845641193</v>
      </c>
      <c r="C42" s="936">
        <v>8105.6176500000001</v>
      </c>
      <c r="D42" s="936">
        <v>1710.2828100000002</v>
      </c>
      <c r="E42" s="936">
        <v>127349.24799641193</v>
      </c>
      <c r="F42" s="1198">
        <v>135035.96614641193</v>
      </c>
      <c r="G42" s="1097" t="s">
        <v>32</v>
      </c>
      <c r="H42" s="1097" t="s">
        <v>32</v>
      </c>
      <c r="I42" s="1198">
        <v>127349.24799641193</v>
      </c>
      <c r="J42" s="1198">
        <v>2129.1823100000001</v>
      </c>
      <c r="K42" s="1097" t="s">
        <v>32</v>
      </c>
      <c r="L42" s="1097" t="s">
        <v>32</v>
      </c>
      <c r="M42" s="1198">
        <v>0</v>
      </c>
      <c r="N42" s="823"/>
      <c r="O42" s="832">
        <v>2016</v>
      </c>
      <c r="P42" s="936">
        <v>675717</v>
      </c>
      <c r="Q42" s="936">
        <v>49704</v>
      </c>
      <c r="R42" s="936">
        <v>15671</v>
      </c>
      <c r="S42" s="936">
        <v>610341</v>
      </c>
      <c r="T42" s="936">
        <v>652644</v>
      </c>
      <c r="U42" s="936">
        <v>30994</v>
      </c>
      <c r="V42" s="936">
        <v>11309</v>
      </c>
      <c r="W42" s="936">
        <v>610341</v>
      </c>
      <c r="X42" s="936">
        <v>23073</v>
      </c>
      <c r="Y42" s="936">
        <v>18710</v>
      </c>
      <c r="Z42" s="936">
        <v>4362</v>
      </c>
      <c r="AA42" s="936">
        <v>0</v>
      </c>
      <c r="AB42" s="937"/>
      <c r="AC42" s="937"/>
      <c r="AD42" s="937"/>
      <c r="AE42" s="937"/>
      <c r="AF42" s="937"/>
      <c r="AG42" s="937"/>
      <c r="AH42" s="937"/>
      <c r="AI42" s="937"/>
      <c r="AJ42" s="1323"/>
    </row>
    <row r="43" spans="1:37" s="934" customFormat="1" ht="15.75" customHeight="1">
      <c r="A43" s="939">
        <v>2017</v>
      </c>
      <c r="B43" s="1086">
        <v>137203.54164244747</v>
      </c>
      <c r="C43" s="1086">
        <v>7598.2745000000004</v>
      </c>
      <c r="D43" s="1086">
        <v>924.03353000000004</v>
      </c>
      <c r="E43" s="1086">
        <v>128681.23361244748</v>
      </c>
      <c r="F43" s="1086">
        <v>135590.22436244748</v>
      </c>
      <c r="G43" s="1097" t="s">
        <v>32</v>
      </c>
      <c r="H43" s="1097" t="s">
        <v>32</v>
      </c>
      <c r="I43" s="1086">
        <v>128681.23361244748</v>
      </c>
      <c r="J43" s="1198">
        <v>1613.3172800000002</v>
      </c>
      <c r="K43" s="1097" t="s">
        <v>32</v>
      </c>
      <c r="L43" s="1097" t="s">
        <v>32</v>
      </c>
      <c r="M43" s="1198">
        <v>0</v>
      </c>
      <c r="N43" s="935"/>
      <c r="O43" s="939">
        <v>2017</v>
      </c>
      <c r="P43" s="1086">
        <v>675923</v>
      </c>
      <c r="Q43" s="1086">
        <v>47339</v>
      </c>
      <c r="R43" s="1086">
        <v>14191</v>
      </c>
      <c r="S43" s="1086">
        <v>614392</v>
      </c>
      <c r="T43" s="1198">
        <v>654797</v>
      </c>
      <c r="U43" s="1198">
        <v>30074</v>
      </c>
      <c r="V43" s="1198">
        <v>10330</v>
      </c>
      <c r="W43" s="1198">
        <v>614392</v>
      </c>
      <c r="X43" s="1198">
        <v>21126</v>
      </c>
      <c r="Y43" s="1198">
        <v>17265</v>
      </c>
      <c r="Z43" s="1198">
        <v>3861</v>
      </c>
      <c r="AA43" s="1198">
        <v>0</v>
      </c>
      <c r="AB43" s="937"/>
      <c r="AC43" s="937"/>
      <c r="AD43" s="937"/>
      <c r="AE43" s="937"/>
      <c r="AF43" s="937"/>
      <c r="AG43" s="937"/>
      <c r="AH43" s="937"/>
      <c r="AI43" s="937"/>
      <c r="AJ43" s="1323"/>
      <c r="AK43" s="1321"/>
    </row>
    <row r="44" spans="1:37" s="1084" customFormat="1" ht="15.75" customHeight="1">
      <c r="A44" s="1088">
        <v>2018</v>
      </c>
      <c r="B44" s="1198">
        <v>125261.87546810086</v>
      </c>
      <c r="C44" s="1198">
        <v>7318.7250000000004</v>
      </c>
      <c r="D44" s="1198">
        <v>753.24699999999996</v>
      </c>
      <c r="E44" s="1329">
        <v>117189.90346810085</v>
      </c>
      <c r="F44" s="1198">
        <v>123671.93618810448</v>
      </c>
      <c r="G44" s="1097" t="s">
        <v>32</v>
      </c>
      <c r="H44" s="1097" t="s">
        <v>32</v>
      </c>
      <c r="I44" s="1097" t="s">
        <v>32</v>
      </c>
      <c r="J44" s="1198">
        <v>1589.93927999638</v>
      </c>
      <c r="K44" s="1097" t="s">
        <v>32</v>
      </c>
      <c r="L44" s="1097" t="s">
        <v>32</v>
      </c>
      <c r="M44" s="1198">
        <v>23.665279996380093</v>
      </c>
      <c r="N44" s="1085"/>
      <c r="O44" s="1088">
        <v>2018</v>
      </c>
      <c r="P44" s="1198">
        <v>573718</v>
      </c>
      <c r="Q44" s="1198">
        <v>46664</v>
      </c>
      <c r="R44" s="1198">
        <v>11320</v>
      </c>
      <c r="S44" s="1198">
        <v>515733</v>
      </c>
      <c r="T44" s="1198">
        <v>551702</v>
      </c>
      <c r="U44" s="1198">
        <v>27596</v>
      </c>
      <c r="V44" s="1198">
        <v>8372</v>
      </c>
      <c r="W44" s="1198">
        <v>515733</v>
      </c>
      <c r="X44" s="1198">
        <v>22016</v>
      </c>
      <c r="Y44" s="1198">
        <v>19068</v>
      </c>
      <c r="Z44" s="1198">
        <v>2948</v>
      </c>
      <c r="AA44" s="1198">
        <v>0</v>
      </c>
      <c r="AB44" s="1087"/>
      <c r="AC44" s="1087"/>
      <c r="AD44" s="1087"/>
      <c r="AE44" s="1087"/>
      <c r="AF44" s="1095"/>
      <c r="AG44" s="1095"/>
      <c r="AH44" s="1095"/>
      <c r="AI44" s="1095"/>
      <c r="AJ44" s="1323"/>
      <c r="AK44" s="1321"/>
    </row>
    <row r="45" spans="1:37" s="1314" customFormat="1" ht="15.75" customHeight="1">
      <c r="A45" s="1319">
        <v>2019</v>
      </c>
      <c r="B45" s="1316">
        <v>156790.06575159999</v>
      </c>
      <c r="C45" s="1316">
        <v>6836.2482499999996</v>
      </c>
      <c r="D45" s="1316">
        <v>1014.2150000000001</v>
      </c>
      <c r="E45" s="1316">
        <v>148939.60250159999</v>
      </c>
      <c r="F45" s="1316">
        <v>154994.78333760001</v>
      </c>
      <c r="G45" s="1097" t="s">
        <v>32</v>
      </c>
      <c r="H45" s="1097" t="s">
        <v>32</v>
      </c>
      <c r="I45" s="1316">
        <v>148901.3573376</v>
      </c>
      <c r="J45" s="1316">
        <v>1795.282414</v>
      </c>
      <c r="K45" s="1097" t="s">
        <v>32</v>
      </c>
      <c r="L45" s="1097" t="s">
        <v>32</v>
      </c>
      <c r="M45" s="1316">
        <v>38.245164000000003</v>
      </c>
      <c r="N45" s="1315"/>
      <c r="O45" s="1319">
        <v>2019</v>
      </c>
      <c r="P45" s="1316">
        <v>632028</v>
      </c>
      <c r="Q45" s="1316">
        <v>44566</v>
      </c>
      <c r="R45" s="1316">
        <v>10869</v>
      </c>
      <c r="S45" s="1316">
        <v>576594</v>
      </c>
      <c r="T45" s="1316">
        <v>611411</v>
      </c>
      <c r="U45" s="1316">
        <v>26406</v>
      </c>
      <c r="V45" s="1316">
        <v>8411</v>
      </c>
      <c r="W45" s="1316">
        <v>576594</v>
      </c>
      <c r="X45" s="1316">
        <v>20617</v>
      </c>
      <c r="Y45" s="1316">
        <v>18160</v>
      </c>
      <c r="Z45" s="1316">
        <v>2458</v>
      </c>
      <c r="AA45" s="1316">
        <v>0</v>
      </c>
      <c r="AB45" s="1317"/>
      <c r="AC45" s="1317"/>
      <c r="AD45" s="1317"/>
      <c r="AE45" s="1317"/>
      <c r="AF45" s="1317"/>
      <c r="AG45" s="1317"/>
      <c r="AH45" s="1317"/>
      <c r="AI45" s="1317"/>
      <c r="AJ45" s="1323"/>
      <c r="AK45" s="1321"/>
    </row>
    <row r="46" spans="1:37" ht="15.75" customHeight="1">
      <c r="A46" s="99" t="s">
        <v>168</v>
      </c>
      <c r="O46" s="99" t="s">
        <v>168</v>
      </c>
      <c r="AB46" s="765"/>
      <c r="AC46" s="765"/>
      <c r="AD46" s="765"/>
      <c r="AE46" s="765"/>
      <c r="AF46" s="765"/>
      <c r="AG46" s="765"/>
      <c r="AH46" s="765"/>
      <c r="AI46" s="765"/>
    </row>
    <row r="47" spans="1:37" ht="15.75" customHeight="1">
      <c r="A47" s="106" t="s">
        <v>586</v>
      </c>
      <c r="O47" s="106" t="s">
        <v>586</v>
      </c>
    </row>
    <row r="48" spans="1:37" ht="15.75" customHeight="1">
      <c r="O48" s="106" t="s">
        <v>921</v>
      </c>
    </row>
    <row r="50" spans="2:17" ht="15.75" customHeight="1">
      <c r="B50" s="310"/>
      <c r="F50" s="310"/>
      <c r="G50" s="310"/>
      <c r="H50" s="310"/>
      <c r="I50" s="310"/>
      <c r="J50" s="310"/>
      <c r="K50" s="310"/>
      <c r="L50" s="310"/>
      <c r="M50" s="310"/>
    </row>
    <row r="51" spans="2:17" ht="15.75" customHeight="1">
      <c r="I51" s="1201"/>
      <c r="Q51" s="1203"/>
    </row>
  </sheetData>
  <mergeCells count="18">
    <mergeCell ref="P25:AA25"/>
    <mergeCell ref="Q22:AA22"/>
    <mergeCell ref="F23:F24"/>
    <mergeCell ref="J23:J24"/>
    <mergeCell ref="Q23:S23"/>
    <mergeCell ref="T23:T24"/>
    <mergeCell ref="U23:W23"/>
    <mergeCell ref="X23:X24"/>
    <mergeCell ref="Y23:AA23"/>
    <mergeCell ref="Q3:AA3"/>
    <mergeCell ref="P6:AA6"/>
    <mergeCell ref="F4:F5"/>
    <mergeCell ref="J4:J5"/>
    <mergeCell ref="T4:T5"/>
    <mergeCell ref="X4:X5"/>
    <mergeCell ref="Q4:S4"/>
    <mergeCell ref="U4:W4"/>
    <mergeCell ref="Y4:AA4"/>
  </mergeCells>
  <conditionalFormatting sqref="T4:U4 X4:Y4 A3:Q4 A6:P6 A5:S5 U5:W5 O37 V17:Z19 A26:A37 B17:N19 P17:T19 B46:N47 A48:N48 N38:O42 A38:E42 F42 A7:Q10 C26:O36 A11:A16 F11:O16 Q11 T12 A1:AA2 A49:AA1019 Y5:AA5 AB1:GV6 AB12:GV19 P46:AA48 S7:GV11 A21:AA21 Y24:AA24 AB21:GV1019 P20:GV20 M42 M43:O45 A43:F45 J44 I42:J43 I45:J45">
    <cfRule type="cellIs" dxfId="110" priority="81" stopIfTrue="1" operator="equal">
      <formula>0</formula>
    </cfRule>
  </conditionalFormatting>
  <conditionalFormatting sqref="B37:G37 B26:B36 N37 J37:K37">
    <cfRule type="cellIs" dxfId="109" priority="80" stopIfTrue="1" operator="equal">
      <formula>0</formula>
    </cfRule>
  </conditionalFormatting>
  <conditionalFormatting sqref="R7:R11">
    <cfRule type="cellIs" dxfId="108" priority="78" stopIfTrue="1" operator="equal">
      <formula>0</formula>
    </cfRule>
  </conditionalFormatting>
  <conditionalFormatting sqref="AA17:AA19">
    <cfRule type="cellIs" dxfId="107" priority="77" stopIfTrue="1" operator="equal">
      <formula>0</formula>
    </cfRule>
  </conditionalFormatting>
  <conditionalFormatting sqref="U17:U19">
    <cfRule type="cellIs" dxfId="106" priority="76" stopIfTrue="1" operator="equal">
      <formula>0</formula>
    </cfRule>
  </conditionalFormatting>
  <conditionalFormatting sqref="T23:U23 X23:Y23 A22:Q23 A25:P25 A24:S24 U24:W24 B20:N20">
    <cfRule type="cellIs" dxfId="105" priority="75" stopIfTrue="1" operator="equal">
      <formula>0</formula>
    </cfRule>
  </conditionalFormatting>
  <conditionalFormatting sqref="A17 A19">
    <cfRule type="cellIs" dxfId="104" priority="74" stopIfTrue="1" operator="equal">
      <formula>0</formula>
    </cfRule>
  </conditionalFormatting>
  <conditionalFormatting sqref="A20">
    <cfRule type="cellIs" dxfId="103" priority="73" stopIfTrue="1" operator="equal">
      <formula>0</formula>
    </cfRule>
  </conditionalFormatting>
  <conditionalFormatting sqref="O20">
    <cfRule type="cellIs" dxfId="102" priority="72" stopIfTrue="1" operator="equal">
      <formula>0</formula>
    </cfRule>
  </conditionalFormatting>
  <conditionalFormatting sqref="O17">
    <cfRule type="cellIs" dxfId="101" priority="71" stopIfTrue="1" operator="equal">
      <formula>0</formula>
    </cfRule>
  </conditionalFormatting>
  <conditionalFormatting sqref="O19">
    <cfRule type="cellIs" dxfId="100" priority="70" stopIfTrue="1" operator="equal">
      <formula>0</formula>
    </cfRule>
  </conditionalFormatting>
  <conditionalFormatting sqref="A46:A47">
    <cfRule type="cellIs" dxfId="99" priority="69" stopIfTrue="1" operator="equal">
      <formula>0</formula>
    </cfRule>
  </conditionalFormatting>
  <conditionalFormatting sqref="O46">
    <cfRule type="cellIs" dxfId="98" priority="68" stopIfTrue="1" operator="equal">
      <formula>0</formula>
    </cfRule>
  </conditionalFormatting>
  <conditionalFormatting sqref="O48">
    <cfRule type="cellIs" dxfId="97" priority="66" stopIfTrue="1" operator="equal">
      <formula>0</formula>
    </cfRule>
  </conditionalFormatting>
  <conditionalFormatting sqref="A18">
    <cfRule type="cellIs" dxfId="96" priority="65" stopIfTrue="1" operator="equal">
      <formula>0</formula>
    </cfRule>
  </conditionalFormatting>
  <conditionalFormatting sqref="O18">
    <cfRule type="cellIs" dxfId="95" priority="64" stopIfTrue="1" operator="equal">
      <formula>0</formula>
    </cfRule>
  </conditionalFormatting>
  <conditionalFormatting sqref="O47">
    <cfRule type="cellIs" dxfId="94" priority="63" stopIfTrue="1" operator="equal">
      <formula>0</formula>
    </cfRule>
  </conditionalFormatting>
  <conditionalFormatting sqref="F38">
    <cfRule type="cellIs" dxfId="93" priority="62" stopIfTrue="1" operator="equal">
      <formula>0</formula>
    </cfRule>
  </conditionalFormatting>
  <conditionalFormatting sqref="G38 J38:K38">
    <cfRule type="cellIs" dxfId="92" priority="61" stopIfTrue="1" operator="equal">
      <formula>0</formula>
    </cfRule>
  </conditionalFormatting>
  <conditionalFormatting sqref="F39:F40">
    <cfRule type="cellIs" dxfId="91" priority="59" stopIfTrue="1" operator="equal">
      <formula>0</formula>
    </cfRule>
  </conditionalFormatting>
  <conditionalFormatting sqref="G26:M36 G37:G40 J37:K40">
    <cfRule type="cellIs" dxfId="90" priority="58" stopIfTrue="1" operator="equal">
      <formula>0</formula>
    </cfRule>
  </conditionalFormatting>
  <conditionalFormatting sqref="T43:T45">
    <cfRule type="cellIs" dxfId="89" priority="53" stopIfTrue="1" operator="equal">
      <formula>0</formula>
    </cfRule>
  </conditionalFormatting>
  <conditionalFormatting sqref="P43:S45 T26:W43 P44:W45">
    <cfRule type="cellIs" dxfId="88" priority="52" stopIfTrue="1" operator="equal">
      <formula>0</formula>
    </cfRule>
  </conditionalFormatting>
  <conditionalFormatting sqref="P12:S15 P11">
    <cfRule type="cellIs" dxfId="87" priority="51" stopIfTrue="1" operator="equal">
      <formula>0</formula>
    </cfRule>
  </conditionalFormatting>
  <conditionalFormatting sqref="V26:Z42 P26:T42">
    <cfRule type="cellIs" dxfId="86" priority="48" stopIfTrue="1" operator="equal">
      <formula>0</formula>
    </cfRule>
  </conditionalFormatting>
  <conditionalFormatting sqref="AA26:AA42">
    <cfRule type="cellIs" dxfId="85" priority="47" stopIfTrue="1" operator="equal">
      <formula>0</formula>
    </cfRule>
  </conditionalFormatting>
  <conditionalFormatting sqref="U26:U42">
    <cfRule type="cellIs" dxfId="84" priority="46" stopIfTrue="1" operator="equal">
      <formula>0</formula>
    </cfRule>
  </conditionalFormatting>
  <conditionalFormatting sqref="F41 M41 I41:J41">
    <cfRule type="cellIs" dxfId="83" priority="45" stopIfTrue="1" operator="equal">
      <formula>0</formula>
    </cfRule>
  </conditionalFormatting>
  <conditionalFormatting sqref="G11:M16">
    <cfRule type="cellIs" dxfId="82" priority="44" stopIfTrue="1" operator="equal">
      <formula>0</formula>
    </cfRule>
  </conditionalFormatting>
  <conditionalFormatting sqref="C11:E16">
    <cfRule type="cellIs" dxfId="81" priority="43" stopIfTrue="1" operator="equal">
      <formula>0</formula>
    </cfRule>
  </conditionalFormatting>
  <conditionalFormatting sqref="B11:B16">
    <cfRule type="cellIs" dxfId="80" priority="42" stopIfTrue="1" operator="equal">
      <formula>0</formula>
    </cfRule>
  </conditionalFormatting>
  <conditionalFormatting sqref="X26:X45">
    <cfRule type="cellIs" dxfId="79" priority="41" stopIfTrue="1" operator="equal">
      <formula>0</formula>
    </cfRule>
  </conditionalFormatting>
  <conditionalFormatting sqref="X26:AA45">
    <cfRule type="cellIs" dxfId="78" priority="40" stopIfTrue="1" operator="equal">
      <formula>0</formula>
    </cfRule>
  </conditionalFormatting>
  <conditionalFormatting sqref="T13:W16 U12:W12">
    <cfRule type="cellIs" dxfId="77" priority="39" stopIfTrue="1" operator="equal">
      <formula>0</formula>
    </cfRule>
  </conditionalFormatting>
  <conditionalFormatting sqref="V12:Z16 T13:T16">
    <cfRule type="cellIs" dxfId="76" priority="38" stopIfTrue="1" operator="equal">
      <formula>0</formula>
    </cfRule>
  </conditionalFormatting>
  <conditionalFormatting sqref="AA12:AA16">
    <cfRule type="cellIs" dxfId="75" priority="37" stopIfTrue="1" operator="equal">
      <formula>0</formula>
    </cfRule>
  </conditionalFormatting>
  <conditionalFormatting sqref="U12:U16">
    <cfRule type="cellIs" dxfId="74" priority="36" stopIfTrue="1" operator="equal">
      <formula>0</formula>
    </cfRule>
  </conditionalFormatting>
  <conditionalFormatting sqref="X12:X16">
    <cfRule type="cellIs" dxfId="73" priority="35" stopIfTrue="1" operator="equal">
      <formula>0</formula>
    </cfRule>
  </conditionalFormatting>
  <conditionalFormatting sqref="X12:AA16">
    <cfRule type="cellIs" dxfId="72" priority="34" stopIfTrue="1" operator="equal">
      <formula>0</formula>
    </cfRule>
  </conditionalFormatting>
  <conditionalFormatting sqref="P16:S16">
    <cfRule type="cellIs" dxfId="71" priority="33" stopIfTrue="1" operator="equal">
      <formula>0</formula>
    </cfRule>
  </conditionalFormatting>
  <conditionalFormatting sqref="L37">
    <cfRule type="cellIs" dxfId="70" priority="32" stopIfTrue="1" operator="equal">
      <formula>0</formula>
    </cfRule>
  </conditionalFormatting>
  <conditionalFormatting sqref="L38">
    <cfRule type="cellIs" dxfId="69" priority="31" stopIfTrue="1" operator="equal">
      <formula>0</formula>
    </cfRule>
  </conditionalFormatting>
  <conditionalFormatting sqref="M37">
    <cfRule type="cellIs" dxfId="68" priority="30" stopIfTrue="1" operator="equal">
      <formula>0</formula>
    </cfRule>
  </conditionalFormatting>
  <conditionalFormatting sqref="M38">
    <cfRule type="cellIs" dxfId="67" priority="29" stopIfTrue="1" operator="equal">
      <formula>0</formula>
    </cfRule>
  </conditionalFormatting>
  <conditionalFormatting sqref="M39">
    <cfRule type="cellIs" dxfId="66" priority="28" stopIfTrue="1" operator="equal">
      <formula>0</formula>
    </cfRule>
  </conditionalFormatting>
  <conditionalFormatting sqref="M40">
    <cfRule type="cellIs" dxfId="65" priority="27" stopIfTrue="1" operator="equal">
      <formula>0</formula>
    </cfRule>
  </conditionalFormatting>
  <conditionalFormatting sqref="L39">
    <cfRule type="cellIs" dxfId="64" priority="26" stopIfTrue="1" operator="equal">
      <formula>0</formula>
    </cfRule>
  </conditionalFormatting>
  <conditionalFormatting sqref="L40">
    <cfRule type="cellIs" dxfId="63" priority="25" stopIfTrue="1" operator="equal">
      <formula>0</formula>
    </cfRule>
  </conditionalFormatting>
  <conditionalFormatting sqref="L41">
    <cfRule type="cellIs" dxfId="62" priority="24" stopIfTrue="1" operator="equal">
      <formula>0</formula>
    </cfRule>
  </conditionalFormatting>
  <conditionalFormatting sqref="L42">
    <cfRule type="cellIs" dxfId="61" priority="23" stopIfTrue="1" operator="equal">
      <formula>0</formula>
    </cfRule>
  </conditionalFormatting>
  <conditionalFormatting sqref="L43">
    <cfRule type="cellIs" dxfId="60" priority="22" stopIfTrue="1" operator="equal">
      <formula>0</formula>
    </cfRule>
  </conditionalFormatting>
  <conditionalFormatting sqref="L44">
    <cfRule type="cellIs" dxfId="59" priority="21" stopIfTrue="1" operator="equal">
      <formula>0</formula>
    </cfRule>
  </conditionalFormatting>
  <conditionalFormatting sqref="L45">
    <cfRule type="cellIs" dxfId="58" priority="20" stopIfTrue="1" operator="equal">
      <formula>0</formula>
    </cfRule>
  </conditionalFormatting>
  <conditionalFormatting sqref="K41">
    <cfRule type="cellIs" dxfId="57" priority="19" stopIfTrue="1" operator="equal">
      <formula>0</formula>
    </cfRule>
  </conditionalFormatting>
  <conditionalFormatting sqref="K42">
    <cfRule type="cellIs" dxfId="56" priority="18" stopIfTrue="1" operator="equal">
      <formula>0</formula>
    </cfRule>
  </conditionalFormatting>
  <conditionalFormatting sqref="K43">
    <cfRule type="cellIs" dxfId="55" priority="17" stopIfTrue="1" operator="equal">
      <formula>0</formula>
    </cfRule>
  </conditionalFormatting>
  <conditionalFormatting sqref="K44">
    <cfRule type="cellIs" dxfId="54" priority="16" stopIfTrue="1" operator="equal">
      <formula>0</formula>
    </cfRule>
  </conditionalFormatting>
  <conditionalFormatting sqref="K45">
    <cfRule type="cellIs" dxfId="53" priority="15" stopIfTrue="1" operator="equal">
      <formula>0</formula>
    </cfRule>
  </conditionalFormatting>
  <conditionalFormatting sqref="I44">
    <cfRule type="cellIs" dxfId="52" priority="14" stopIfTrue="1" operator="equal">
      <formula>0</formula>
    </cfRule>
  </conditionalFormatting>
  <conditionalFormatting sqref="H37">
    <cfRule type="cellIs" dxfId="51" priority="13" stopIfTrue="1" operator="equal">
      <formula>0</formula>
    </cfRule>
  </conditionalFormatting>
  <conditionalFormatting sqref="I37">
    <cfRule type="cellIs" dxfId="50" priority="12" stopIfTrue="1" operator="equal">
      <formula>0</formula>
    </cfRule>
  </conditionalFormatting>
  <conditionalFormatting sqref="I38">
    <cfRule type="cellIs" dxfId="49" priority="11" stopIfTrue="1" operator="equal">
      <formula>0</formula>
    </cfRule>
  </conditionalFormatting>
  <conditionalFormatting sqref="H38">
    <cfRule type="cellIs" dxfId="48" priority="10" stopIfTrue="1" operator="equal">
      <formula>0</formula>
    </cfRule>
  </conditionalFormatting>
  <conditionalFormatting sqref="H39">
    <cfRule type="cellIs" dxfId="47" priority="9" stopIfTrue="1" operator="equal">
      <formula>0</formula>
    </cfRule>
  </conditionalFormatting>
  <conditionalFormatting sqref="H40">
    <cfRule type="cellIs" dxfId="46" priority="8" stopIfTrue="1" operator="equal">
      <formula>0</formula>
    </cfRule>
  </conditionalFormatting>
  <conditionalFormatting sqref="H41">
    <cfRule type="cellIs" dxfId="45" priority="7" stopIfTrue="1" operator="equal">
      <formula>0</formula>
    </cfRule>
  </conditionalFormatting>
  <conditionalFormatting sqref="H42">
    <cfRule type="cellIs" dxfId="44" priority="6" stopIfTrue="1" operator="equal">
      <formula>0</formula>
    </cfRule>
  </conditionalFormatting>
  <conditionalFormatting sqref="H43">
    <cfRule type="cellIs" dxfId="43" priority="5" stopIfTrue="1" operator="equal">
      <formula>0</formula>
    </cfRule>
  </conditionalFormatting>
  <conditionalFormatting sqref="H44">
    <cfRule type="cellIs" dxfId="42" priority="4" stopIfTrue="1" operator="equal">
      <formula>0</formula>
    </cfRule>
  </conditionalFormatting>
  <conditionalFormatting sqref="H45">
    <cfRule type="cellIs" dxfId="41" priority="3" stopIfTrue="1" operator="equal">
      <formula>0</formula>
    </cfRule>
  </conditionalFormatting>
  <conditionalFormatting sqref="I39:I40">
    <cfRule type="cellIs" dxfId="40" priority="2" stopIfTrue="1" operator="equal">
      <formula>0</formula>
    </cfRule>
  </conditionalFormatting>
  <conditionalFormatting sqref="G41:G45">
    <cfRule type="cellIs" dxfId="39" priority="1" stopIfTrue="1" operator="equal">
      <formula>0</formula>
    </cfRule>
  </conditionalFormatting>
  <pageMargins left="0.78740157480314965" right="0.78740157480314965" top="0.78740157480314965" bottom="0.78740157480314965" header="0.51181102362204722" footer="0.51181102362204722"/>
  <pageSetup paperSize="9" scale="96" orientation="landscape" r:id="rId1"/>
  <headerFooter alignWithMargins="0">
    <oddFooter>&amp;L&amp;"Arial,Standard"&amp;10Stand: 14.01.2022&amp;C&amp;"Arial,Standard"&amp;10Bayerisches Landesamt für Statistik - Energiebilanz 2019&amp;R&amp;"Arial,Standard"&amp;10&amp;P von &amp;N</oddFooter>
  </headerFooter>
  <rowBreaks count="1" manualBreakCount="1">
    <brk id="19" max="16383" man="1"/>
  </rowBreaks>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theme="0"/>
  </sheetPr>
  <dimension ref="A1:BM68"/>
  <sheetViews>
    <sheetView view="pageBreakPreview" zoomScaleNormal="100" zoomScaleSheetLayoutView="100" workbookViewId="0">
      <pane xSplit="5" ySplit="3" topLeftCell="F4" activePane="bottomRight" state="frozen"/>
      <selection pane="topRight" activeCell="F1" sqref="F1"/>
      <selection pane="bottomLeft" activeCell="A4" sqref="A4"/>
      <selection pane="bottomRight"/>
    </sheetView>
  </sheetViews>
  <sheetFormatPr baseColWidth="10" defaultColWidth="11.42578125" defaultRowHeight="11.25" customHeight="1"/>
  <cols>
    <col min="1" max="1" width="3.5703125" style="114" customWidth="1"/>
    <col min="2" max="2" width="9" style="114" customWidth="1"/>
    <col min="3" max="3" width="13.85546875" style="114" customWidth="1"/>
    <col min="4" max="4" width="21.42578125" style="114" customWidth="1"/>
    <col min="5" max="5" width="2.85546875" style="114" customWidth="1"/>
    <col min="6" max="11" width="7" style="114" customWidth="1"/>
    <col min="12" max="13" width="7.42578125" style="114" bestFit="1" customWidth="1"/>
    <col min="14" max="14" width="7.140625" style="114" bestFit="1" customWidth="1"/>
    <col min="15" max="15" width="8.42578125" style="114" customWidth="1"/>
    <col min="16" max="16" width="7" style="114" customWidth="1"/>
    <col min="17" max="17" width="7.5703125" style="114" bestFit="1" customWidth="1"/>
    <col min="18" max="29" width="7" style="114" customWidth="1"/>
    <col min="30" max="30" width="7.7109375" style="114" customWidth="1"/>
    <col min="31" max="31" width="8.85546875" style="114" customWidth="1"/>
    <col min="32" max="33" width="7" style="114" customWidth="1"/>
    <col min="34" max="34" width="10.28515625" style="114" customWidth="1"/>
    <col min="35" max="35" width="2.85546875" style="114" customWidth="1"/>
    <col min="36" max="37" width="1.5703125" style="116" customWidth="1"/>
    <col min="38" max="38" width="1.5703125" style="115" customWidth="1"/>
    <col min="39" max="16384" width="11.42578125" style="114"/>
  </cols>
  <sheetData>
    <row r="1" spans="1:65" ht="15" customHeight="1">
      <c r="A1" s="185"/>
      <c r="B1" s="184"/>
      <c r="C1" s="184"/>
      <c r="D1" s="184"/>
      <c r="E1" s="183"/>
      <c r="F1" s="1555" t="s">
        <v>4</v>
      </c>
      <c r="G1" s="1556"/>
      <c r="H1" s="1557"/>
      <c r="I1" s="1555" t="s">
        <v>3</v>
      </c>
      <c r="J1" s="1556"/>
      <c r="K1" s="1557"/>
      <c r="L1" s="1561" t="s">
        <v>482</v>
      </c>
      <c r="M1" s="1558"/>
      <c r="N1" s="1558"/>
      <c r="O1" s="1558"/>
      <c r="P1" s="1558"/>
      <c r="Q1" s="1558"/>
      <c r="R1" s="1558"/>
      <c r="S1" s="1558"/>
      <c r="T1" s="1558"/>
      <c r="U1" s="1558"/>
      <c r="V1" s="1559"/>
      <c r="W1" s="1558" t="s">
        <v>2</v>
      </c>
      <c r="X1" s="1559"/>
      <c r="Y1" s="1555" t="s">
        <v>1</v>
      </c>
      <c r="Z1" s="1556"/>
      <c r="AA1" s="1556"/>
      <c r="AB1" s="1556"/>
      <c r="AC1" s="1557"/>
      <c r="AD1" s="1561" t="s">
        <v>228</v>
      </c>
      <c r="AE1" s="1558"/>
      <c r="AF1" s="1558"/>
      <c r="AG1" s="1562"/>
      <c r="AH1" s="182"/>
      <c r="AI1" s="181"/>
    </row>
    <row r="2" spans="1:65" ht="67.5" customHeight="1">
      <c r="A2" s="1545" t="s">
        <v>863</v>
      </c>
      <c r="B2" s="1545"/>
      <c r="C2" s="1545"/>
      <c r="D2" s="1545"/>
      <c r="E2" s="175" t="s">
        <v>533</v>
      </c>
      <c r="F2" s="174" t="s">
        <v>505</v>
      </c>
      <c r="G2" s="176" t="s">
        <v>506</v>
      </c>
      <c r="H2" s="175" t="s">
        <v>507</v>
      </c>
      <c r="I2" s="174" t="s">
        <v>505</v>
      </c>
      <c r="J2" s="176" t="s">
        <v>509</v>
      </c>
      <c r="K2" s="175" t="s">
        <v>508</v>
      </c>
      <c r="L2" s="176" t="s">
        <v>510</v>
      </c>
      <c r="M2" s="178" t="s">
        <v>511</v>
      </c>
      <c r="N2" s="178" t="s">
        <v>512</v>
      </c>
      <c r="O2" s="178" t="s">
        <v>513</v>
      </c>
      <c r="P2" s="178" t="s">
        <v>514</v>
      </c>
      <c r="Q2" s="176" t="s">
        <v>515</v>
      </c>
      <c r="R2" s="176" t="s">
        <v>516</v>
      </c>
      <c r="S2" s="176" t="s">
        <v>517</v>
      </c>
      <c r="T2" s="176" t="s">
        <v>518</v>
      </c>
      <c r="U2" s="176" t="s">
        <v>519</v>
      </c>
      <c r="V2" s="175" t="s">
        <v>520</v>
      </c>
      <c r="W2" s="176" t="s">
        <v>521</v>
      </c>
      <c r="X2" s="175" t="s">
        <v>522</v>
      </c>
      <c r="Y2" s="176" t="s">
        <v>523</v>
      </c>
      <c r="Z2" s="177" t="s">
        <v>524</v>
      </c>
      <c r="AA2" s="176" t="s">
        <v>525</v>
      </c>
      <c r="AB2" s="176" t="s">
        <v>526</v>
      </c>
      <c r="AC2" s="175" t="s">
        <v>527</v>
      </c>
      <c r="AD2" s="176" t="s">
        <v>528</v>
      </c>
      <c r="AE2" s="176" t="s">
        <v>529</v>
      </c>
      <c r="AF2" s="176" t="s">
        <v>530</v>
      </c>
      <c r="AG2" s="175" t="s">
        <v>527</v>
      </c>
      <c r="AH2" s="174" t="s">
        <v>531</v>
      </c>
      <c r="AI2" s="173" t="s">
        <v>533</v>
      </c>
    </row>
    <row r="3" spans="1:65" ht="11.1" customHeight="1">
      <c r="A3" s="1553" t="s">
        <v>225</v>
      </c>
      <c r="B3" s="1554"/>
      <c r="C3" s="1553"/>
      <c r="D3" s="1553"/>
      <c r="E3" s="171"/>
      <c r="F3" s="1549"/>
      <c r="G3" s="1549"/>
      <c r="H3" s="1549"/>
      <c r="I3" s="1549"/>
      <c r="J3" s="1549"/>
      <c r="K3" s="1549"/>
      <c r="L3" s="1546"/>
      <c r="M3" s="1547"/>
      <c r="N3" s="1547"/>
      <c r="O3" s="1547"/>
      <c r="P3" s="1547"/>
      <c r="Q3" s="1548"/>
      <c r="R3" s="1549"/>
      <c r="S3" s="1549"/>
      <c r="T3" s="1549"/>
      <c r="U3" s="1549"/>
      <c r="V3" s="1549"/>
      <c r="W3" s="1546"/>
      <c r="X3" s="1560"/>
      <c r="Y3" s="170"/>
      <c r="Z3" s="167"/>
      <c r="AA3" s="167"/>
      <c r="AB3" s="1548"/>
      <c r="AC3" s="1549"/>
      <c r="AD3" s="169"/>
      <c r="AE3" s="167"/>
      <c r="AF3" s="167"/>
      <c r="AG3" s="168"/>
      <c r="AH3" s="167"/>
      <c r="AI3" s="166"/>
    </row>
    <row r="4" spans="1:65" ht="11.25" customHeight="1">
      <c r="A4" s="1537" t="s">
        <v>224</v>
      </c>
      <c r="B4" s="1541"/>
      <c r="C4" s="1540" t="s">
        <v>223</v>
      </c>
      <c r="D4" s="1540"/>
      <c r="E4" s="154">
        <v>1</v>
      </c>
      <c r="F4" s="1227" t="s">
        <v>593</v>
      </c>
      <c r="G4" s="1228" t="s">
        <v>593</v>
      </c>
      <c r="H4" s="1229" t="s">
        <v>593</v>
      </c>
      <c r="I4" s="1230" t="s">
        <v>593</v>
      </c>
      <c r="J4" s="1231" t="s">
        <v>593</v>
      </c>
      <c r="K4" s="1229" t="s">
        <v>593</v>
      </c>
      <c r="L4" s="1224">
        <v>1765.8702250000001</v>
      </c>
      <c r="M4" s="1231" t="s">
        <v>593</v>
      </c>
      <c r="N4" s="1231" t="s">
        <v>593</v>
      </c>
      <c r="O4" s="1231" t="s">
        <v>593</v>
      </c>
      <c r="P4" s="1231" t="s">
        <v>593</v>
      </c>
      <c r="Q4" s="1231" t="s">
        <v>593</v>
      </c>
      <c r="R4" s="1231" t="s">
        <v>593</v>
      </c>
      <c r="S4" s="1231" t="s">
        <v>593</v>
      </c>
      <c r="T4" s="1231" t="s">
        <v>593</v>
      </c>
      <c r="U4" s="1231" t="s">
        <v>593</v>
      </c>
      <c r="V4" s="1232" t="s">
        <v>593</v>
      </c>
      <c r="W4" s="1231"/>
      <c r="X4" s="1513" t="s">
        <v>957</v>
      </c>
      <c r="Y4" s="1224">
        <v>42931.005510571209</v>
      </c>
      <c r="Z4" s="1224">
        <v>62320.747656730753</v>
      </c>
      <c r="AA4" s="1224">
        <v>142950.5</v>
      </c>
      <c r="AB4" s="1224">
        <v>16157.242655000002</v>
      </c>
      <c r="AC4" s="1233">
        <v>96263.929759733044</v>
      </c>
      <c r="AD4" s="1231" t="s">
        <v>593</v>
      </c>
      <c r="AE4" s="1231" t="s">
        <v>593</v>
      </c>
      <c r="AF4" s="1231" t="s">
        <v>593</v>
      </c>
      <c r="AG4" s="1514" t="s">
        <v>957</v>
      </c>
      <c r="AH4" s="986">
        <v>403907.7044264616</v>
      </c>
      <c r="AI4" s="155">
        <v>1</v>
      </c>
      <c r="AL4" s="120"/>
    </row>
    <row r="5" spans="1:65" ht="11.25" customHeight="1">
      <c r="A5" s="1538"/>
      <c r="B5" s="1551"/>
      <c r="C5" s="1540" t="s">
        <v>94</v>
      </c>
      <c r="D5" s="1540"/>
      <c r="E5" s="156">
        <v>2</v>
      </c>
      <c r="F5" s="1247">
        <v>34296.404100000007</v>
      </c>
      <c r="G5" s="1225">
        <v>0</v>
      </c>
      <c r="H5" s="1238">
        <v>2727.2139999999999</v>
      </c>
      <c r="I5" s="1225">
        <v>30.39276864</v>
      </c>
      <c r="J5" s="1225">
        <v>10799.115152975257</v>
      </c>
      <c r="K5" s="1236">
        <v>0</v>
      </c>
      <c r="L5" s="1224">
        <v>658796.92153572838</v>
      </c>
      <c r="M5" s="1224">
        <v>0</v>
      </c>
      <c r="N5" s="1224">
        <v>14252.383843740001</v>
      </c>
      <c r="O5" s="1097" t="s">
        <v>957</v>
      </c>
      <c r="P5" s="1224">
        <v>24599.9511521473</v>
      </c>
      <c r="Q5" s="1225">
        <v>71701.458578912003</v>
      </c>
      <c r="R5" s="1225">
        <v>0</v>
      </c>
      <c r="S5" s="1224">
        <v>0</v>
      </c>
      <c r="T5" s="1097" t="s">
        <v>957</v>
      </c>
      <c r="U5" s="1224">
        <v>0</v>
      </c>
      <c r="V5" s="1229" t="s">
        <v>593</v>
      </c>
      <c r="W5" s="1231"/>
      <c r="X5" s="1238">
        <v>431281.29322698386</v>
      </c>
      <c r="Y5" s="1231" t="s">
        <v>593</v>
      </c>
      <c r="Z5" s="1231" t="s">
        <v>593</v>
      </c>
      <c r="AA5" s="1231" t="s">
        <v>593</v>
      </c>
      <c r="AB5" s="1231" t="s">
        <v>593</v>
      </c>
      <c r="AC5" s="1236">
        <v>14802.456923596201</v>
      </c>
      <c r="AD5" s="1224">
        <v>244564.96363636365</v>
      </c>
      <c r="AE5" s="1224">
        <v>34324.625734160283</v>
      </c>
      <c r="AF5" s="1224">
        <v>0</v>
      </c>
      <c r="AG5" s="1231" t="s">
        <v>593</v>
      </c>
      <c r="AH5" s="987">
        <v>1581420.6122678907</v>
      </c>
      <c r="AI5" s="155">
        <v>2</v>
      </c>
      <c r="AL5" s="120"/>
    </row>
    <row r="6" spans="1:65" ht="11.25" customHeight="1">
      <c r="A6" s="1538"/>
      <c r="B6" s="1551"/>
      <c r="C6" s="1540" t="s">
        <v>93</v>
      </c>
      <c r="D6" s="1540"/>
      <c r="E6" s="156">
        <v>3</v>
      </c>
      <c r="F6" s="1247">
        <v>0</v>
      </c>
      <c r="G6" s="1225">
        <v>0</v>
      </c>
      <c r="H6" s="1238">
        <v>0</v>
      </c>
      <c r="I6" s="1225">
        <v>0</v>
      </c>
      <c r="J6" s="1225">
        <v>0.78255999999999992</v>
      </c>
      <c r="K6" s="1236">
        <v>0</v>
      </c>
      <c r="L6" s="1230" t="s">
        <v>593</v>
      </c>
      <c r="M6" s="1231" t="s">
        <v>593</v>
      </c>
      <c r="N6" s="1231" t="s">
        <v>593</v>
      </c>
      <c r="O6" s="1514" t="s">
        <v>957</v>
      </c>
      <c r="P6" s="1231" t="s">
        <v>593</v>
      </c>
      <c r="Q6" s="1224">
        <v>68.502260000000007</v>
      </c>
      <c r="R6" s="1224">
        <v>5725.2921900000001</v>
      </c>
      <c r="S6" s="1225">
        <v>12.674659999999999</v>
      </c>
      <c r="T6" s="1097" t="s">
        <v>957</v>
      </c>
      <c r="U6" s="1224">
        <v>157.60271000000003</v>
      </c>
      <c r="V6" s="1229" t="s">
        <v>593</v>
      </c>
      <c r="W6" s="1231"/>
      <c r="X6" s="1238">
        <v>0</v>
      </c>
      <c r="Y6" s="1231" t="s">
        <v>593</v>
      </c>
      <c r="Z6" s="1231" t="s">
        <v>593</v>
      </c>
      <c r="AA6" s="1225">
        <v>285.29947999999996</v>
      </c>
      <c r="AB6" s="1225">
        <v>18.396844999999999</v>
      </c>
      <c r="AC6" s="1236">
        <v>4.0529970983607875</v>
      </c>
      <c r="AD6" s="1231" t="s">
        <v>593</v>
      </c>
      <c r="AE6" s="1231" t="s">
        <v>593</v>
      </c>
      <c r="AF6" s="1231" t="s">
        <v>593</v>
      </c>
      <c r="AG6" s="1225">
        <v>197.86330499999997</v>
      </c>
      <c r="AH6" s="984">
        <v>6529.6104717018407</v>
      </c>
      <c r="AI6" s="155">
        <v>3</v>
      </c>
      <c r="AL6" s="120"/>
    </row>
    <row r="7" spans="1:65" ht="11.25" customHeight="1">
      <c r="A7" s="1538"/>
      <c r="B7" s="1551"/>
      <c r="C7" s="1543" t="s">
        <v>222</v>
      </c>
      <c r="D7" s="1543"/>
      <c r="E7" s="147">
        <v>4</v>
      </c>
      <c r="F7" s="1337">
        <v>34296.404100000007</v>
      </c>
      <c r="G7" s="1241">
        <v>0</v>
      </c>
      <c r="H7" s="1261">
        <v>2727.2139999999999</v>
      </c>
      <c r="I7" s="1243">
        <v>30.39276864</v>
      </c>
      <c r="J7" s="1226">
        <v>10799.897712975257</v>
      </c>
      <c r="K7" s="1242">
        <v>0</v>
      </c>
      <c r="L7" s="1226">
        <v>660562.79176072835</v>
      </c>
      <c r="M7" s="1226">
        <v>0</v>
      </c>
      <c r="N7" s="1226">
        <v>14252.383843739997</v>
      </c>
      <c r="O7" s="1241">
        <v>39173.632235643316</v>
      </c>
      <c r="P7" s="1226">
        <v>24599.951152147252</v>
      </c>
      <c r="Q7" s="1241">
        <v>71769.960838911997</v>
      </c>
      <c r="R7" s="1226">
        <v>5725.2921899999992</v>
      </c>
      <c r="S7" s="1226">
        <v>12.674659999999676</v>
      </c>
      <c r="T7" s="1226">
        <v>128.94284360444908</v>
      </c>
      <c r="U7" s="1226">
        <v>157.60270999999921</v>
      </c>
      <c r="V7" s="1245" t="s">
        <v>593</v>
      </c>
      <c r="W7" s="1246"/>
      <c r="X7" s="1515" t="s">
        <v>957</v>
      </c>
      <c r="Y7" s="1226">
        <v>42931.005510571209</v>
      </c>
      <c r="Z7" s="1226">
        <v>62320.747656730753</v>
      </c>
      <c r="AA7" s="1226">
        <v>143235.79947999999</v>
      </c>
      <c r="AB7" s="1226">
        <v>16175.639500000001</v>
      </c>
      <c r="AC7" s="1242">
        <v>111070.4396804276</v>
      </c>
      <c r="AD7" s="1226">
        <v>244564.96363636365</v>
      </c>
      <c r="AE7" s="1226">
        <v>34324.625734160283</v>
      </c>
      <c r="AF7" s="1226">
        <v>0</v>
      </c>
      <c r="AG7" s="1516" t="s">
        <v>957</v>
      </c>
      <c r="AH7" s="988">
        <v>1991857.9271660545</v>
      </c>
      <c r="AI7" s="146">
        <v>4</v>
      </c>
      <c r="AJ7" s="114"/>
      <c r="AK7" s="114"/>
      <c r="AL7" s="162"/>
    </row>
    <row r="8" spans="1:65" ht="11.25" customHeight="1">
      <c r="A8" s="1538"/>
      <c r="B8" s="1551"/>
      <c r="C8" s="1540" t="s">
        <v>91</v>
      </c>
      <c r="D8" s="1540"/>
      <c r="E8" s="154">
        <v>5</v>
      </c>
      <c r="F8" s="1247">
        <v>0</v>
      </c>
      <c r="G8" s="1225">
        <v>0</v>
      </c>
      <c r="H8" s="1238">
        <v>0</v>
      </c>
      <c r="I8" s="1224">
        <v>0</v>
      </c>
      <c r="J8" s="1224">
        <v>0</v>
      </c>
      <c r="K8" s="1236">
        <v>0</v>
      </c>
      <c r="L8" s="1224">
        <v>0</v>
      </c>
      <c r="M8" s="1224">
        <v>43262.642759607217</v>
      </c>
      <c r="N8" s="1224">
        <v>0</v>
      </c>
      <c r="O8" s="1224">
        <v>0</v>
      </c>
      <c r="P8" s="1224">
        <v>0</v>
      </c>
      <c r="Q8" s="1224">
        <v>0</v>
      </c>
      <c r="R8" s="1224">
        <v>12265.664339143001</v>
      </c>
      <c r="S8" s="1225">
        <v>6200.2226600000004</v>
      </c>
      <c r="T8" s="1225">
        <v>0</v>
      </c>
      <c r="U8" s="1225">
        <v>24726.291742844849</v>
      </c>
      <c r="V8" s="1229" t="s">
        <v>593</v>
      </c>
      <c r="W8" s="1231"/>
      <c r="X8" s="1238">
        <v>0</v>
      </c>
      <c r="Y8" s="1231" t="s">
        <v>593</v>
      </c>
      <c r="Z8" s="1231" t="s">
        <v>593</v>
      </c>
      <c r="AA8" s="1231" t="s">
        <v>593</v>
      </c>
      <c r="AB8" s="1231" t="s">
        <v>593</v>
      </c>
      <c r="AC8" s="1236">
        <v>0</v>
      </c>
      <c r="AD8" s="1231" t="s">
        <v>593</v>
      </c>
      <c r="AE8" s="1225">
        <v>0</v>
      </c>
      <c r="AF8" s="1225">
        <v>0</v>
      </c>
      <c r="AG8" s="1231" t="s">
        <v>593</v>
      </c>
      <c r="AH8" s="989">
        <v>86454.821501595055</v>
      </c>
      <c r="AI8" s="155">
        <v>5</v>
      </c>
      <c r="AL8" s="120"/>
    </row>
    <row r="9" spans="1:65" ht="11.25" customHeight="1">
      <c r="A9" s="1538"/>
      <c r="B9" s="1551"/>
      <c r="C9" s="1475" t="s">
        <v>930</v>
      </c>
      <c r="D9" s="1475"/>
      <c r="E9" s="156">
        <v>6</v>
      </c>
      <c r="F9" s="1228"/>
      <c r="G9" s="1228"/>
      <c r="H9" s="1478"/>
      <c r="I9" s="1228"/>
      <c r="J9" s="1228"/>
      <c r="K9" s="1478"/>
      <c r="L9" s="1228"/>
      <c r="M9" s="1228"/>
      <c r="N9" s="1228"/>
      <c r="O9" s="1228"/>
      <c r="P9" s="1224">
        <v>73926.630486998518</v>
      </c>
      <c r="Q9" s="1228"/>
      <c r="R9" s="1228"/>
      <c r="S9" s="1228"/>
      <c r="T9" s="1228"/>
      <c r="U9" s="1228"/>
      <c r="V9" s="1229"/>
      <c r="W9" s="1231"/>
      <c r="X9" s="1229"/>
      <c r="Y9" s="1231"/>
      <c r="Z9" s="1231"/>
      <c r="AA9" s="1231"/>
      <c r="AB9" s="1231"/>
      <c r="AC9" s="1229"/>
      <c r="AD9" s="1231"/>
      <c r="AE9" s="1231"/>
      <c r="AF9" s="1231"/>
      <c r="AG9" s="1231"/>
      <c r="AH9" s="989">
        <v>73926.630486998518</v>
      </c>
      <c r="AI9" s="155">
        <v>6</v>
      </c>
      <c r="AL9" s="120"/>
    </row>
    <row r="10" spans="1:65" ht="11.25" customHeight="1">
      <c r="A10" s="1538"/>
      <c r="B10" s="1551"/>
      <c r="C10" s="1540" t="s">
        <v>221</v>
      </c>
      <c r="D10" s="1540"/>
      <c r="E10" s="154">
        <v>7</v>
      </c>
      <c r="F10" s="1247">
        <v>1657.7971</v>
      </c>
      <c r="G10" s="1225">
        <v>0</v>
      </c>
      <c r="H10" s="1238">
        <v>0</v>
      </c>
      <c r="I10" s="1225">
        <v>0</v>
      </c>
      <c r="J10" s="1225">
        <v>0</v>
      </c>
      <c r="K10" s="1236">
        <v>0</v>
      </c>
      <c r="L10" s="1230" t="s">
        <v>593</v>
      </c>
      <c r="M10" s="1231" t="s">
        <v>593</v>
      </c>
      <c r="N10" s="1231" t="s">
        <v>593</v>
      </c>
      <c r="O10" s="1225">
        <v>0</v>
      </c>
      <c r="P10" s="1231" t="s">
        <v>593</v>
      </c>
      <c r="Q10" s="1225">
        <v>0</v>
      </c>
      <c r="R10" s="1224">
        <v>0</v>
      </c>
      <c r="S10" s="1225">
        <v>0</v>
      </c>
      <c r="T10" s="1225">
        <v>0</v>
      </c>
      <c r="U10" s="1225">
        <v>0</v>
      </c>
      <c r="V10" s="1249" t="s">
        <v>593</v>
      </c>
      <c r="W10" s="1231"/>
      <c r="X10" s="1517" t="s">
        <v>957</v>
      </c>
      <c r="Y10" s="1231" t="s">
        <v>593</v>
      </c>
      <c r="Z10" s="1231" t="s">
        <v>593</v>
      </c>
      <c r="AA10" s="1225">
        <v>0</v>
      </c>
      <c r="AB10" s="1225">
        <v>0</v>
      </c>
      <c r="AC10" s="1236">
        <v>0</v>
      </c>
      <c r="AD10" s="1231" t="s">
        <v>593</v>
      </c>
      <c r="AE10" s="1231" t="s">
        <v>593</v>
      </c>
      <c r="AF10" s="1231" t="s">
        <v>593</v>
      </c>
      <c r="AG10" s="1514" t="s">
        <v>957</v>
      </c>
      <c r="AH10" s="987">
        <v>38499.460546941184</v>
      </c>
      <c r="AI10" s="155">
        <v>7</v>
      </c>
      <c r="AL10" s="120"/>
    </row>
    <row r="11" spans="1:65" ht="11.25" customHeight="1">
      <c r="A11" s="1539"/>
      <c r="B11" s="1552"/>
      <c r="C11" s="1550" t="s">
        <v>220</v>
      </c>
      <c r="D11" s="1550"/>
      <c r="E11" s="147">
        <v>8</v>
      </c>
      <c r="F11" s="1250">
        <v>32638.607000000004</v>
      </c>
      <c r="G11" s="1251">
        <v>0</v>
      </c>
      <c r="H11" s="1279">
        <v>2727.2139999999999</v>
      </c>
      <c r="I11" s="1250">
        <v>30.39276864</v>
      </c>
      <c r="J11" s="1253">
        <v>10799.897712975257</v>
      </c>
      <c r="K11" s="1252">
        <v>0</v>
      </c>
      <c r="L11" s="1253">
        <v>660562.79176072835</v>
      </c>
      <c r="M11" s="1253">
        <v>-43262.642759607217</v>
      </c>
      <c r="N11" s="1253">
        <v>14252.383843739997</v>
      </c>
      <c r="O11" s="1251">
        <v>39173.632235643316</v>
      </c>
      <c r="P11" s="1253">
        <v>-49326.679334851266</v>
      </c>
      <c r="Q11" s="1253">
        <v>71769.960838911997</v>
      </c>
      <c r="R11" s="1253">
        <v>-6540.3721491430015</v>
      </c>
      <c r="S11" s="1251">
        <v>-6187.5480000000007</v>
      </c>
      <c r="T11" s="1251">
        <v>128.94284360444908</v>
      </c>
      <c r="U11" s="1253">
        <v>-24568.68903284485</v>
      </c>
      <c r="V11" s="1249">
        <v>0</v>
      </c>
      <c r="W11" s="1254"/>
      <c r="X11" s="1252">
        <v>394503.52250446926</v>
      </c>
      <c r="Y11" s="1253">
        <v>42931.005510571209</v>
      </c>
      <c r="Z11" s="1251">
        <v>62320.747656730753</v>
      </c>
      <c r="AA11" s="1253">
        <v>143235.79947999999</v>
      </c>
      <c r="AB11" s="1251">
        <v>16175.639500000001</v>
      </c>
      <c r="AC11" s="1252">
        <v>111070.4396804276</v>
      </c>
      <c r="AD11" s="1253">
        <v>244564.96363636365</v>
      </c>
      <c r="AE11" s="1251">
        <v>34324.625734160283</v>
      </c>
      <c r="AF11" s="1251">
        <v>0</v>
      </c>
      <c r="AG11" s="1253">
        <v>41652.379199999996</v>
      </c>
      <c r="AH11" s="990">
        <v>1792977.0146305198</v>
      </c>
      <c r="AI11" s="146">
        <v>8</v>
      </c>
      <c r="AJ11" s="114"/>
      <c r="AK11" s="114"/>
      <c r="AL11" s="120"/>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row>
    <row r="12" spans="1:65" ht="17.25" customHeight="1">
      <c r="A12" s="1537" t="s">
        <v>219</v>
      </c>
      <c r="B12" s="1541" t="s">
        <v>90</v>
      </c>
      <c r="C12" s="1540" t="s">
        <v>218</v>
      </c>
      <c r="D12" s="1540"/>
      <c r="E12" s="154">
        <v>9</v>
      </c>
      <c r="F12" s="1520" t="s">
        <v>957</v>
      </c>
      <c r="G12" s="1228" t="s">
        <v>593</v>
      </c>
      <c r="H12" s="1236">
        <v>0</v>
      </c>
      <c r="I12" s="1225">
        <v>0</v>
      </c>
      <c r="J12" s="1224">
        <v>0</v>
      </c>
      <c r="K12" s="1236">
        <v>0</v>
      </c>
      <c r="L12" s="1230" t="s">
        <v>593</v>
      </c>
      <c r="M12" s="1231" t="s">
        <v>593</v>
      </c>
      <c r="N12" s="1231" t="s">
        <v>593</v>
      </c>
      <c r="O12" s="1225">
        <v>1.976929211803413</v>
      </c>
      <c r="P12" s="1231" t="s">
        <v>593</v>
      </c>
      <c r="Q12" s="1514" t="s">
        <v>957</v>
      </c>
      <c r="R12" s="1514" t="s">
        <v>957</v>
      </c>
      <c r="S12" s="1225">
        <v>0</v>
      </c>
      <c r="T12" s="1225">
        <v>0</v>
      </c>
      <c r="U12" s="1225">
        <v>0</v>
      </c>
      <c r="V12" s="1238">
        <v>0</v>
      </c>
      <c r="W12" s="1231"/>
      <c r="X12" s="1236">
        <v>8436.6983899999996</v>
      </c>
      <c r="Y12" s="1231" t="s">
        <v>593</v>
      </c>
      <c r="Z12" s="1514" t="s">
        <v>957</v>
      </c>
      <c r="AA12" s="1225">
        <v>3879.864</v>
      </c>
      <c r="AB12" s="1225">
        <v>2413.2820000000002</v>
      </c>
      <c r="AC12" s="1517" t="s">
        <v>957</v>
      </c>
      <c r="AD12" s="1231" t="s">
        <v>593</v>
      </c>
      <c r="AE12" s="1231" t="s">
        <v>593</v>
      </c>
      <c r="AF12" s="1514" t="s">
        <v>957</v>
      </c>
      <c r="AG12" s="1225">
        <v>2797.3429999999998</v>
      </c>
      <c r="AH12" s="987">
        <v>30438.521329594525</v>
      </c>
      <c r="AI12" s="155">
        <v>9</v>
      </c>
      <c r="AL12" s="120"/>
    </row>
    <row r="13" spans="1:65" ht="11.25" customHeight="1">
      <c r="A13" s="1538"/>
      <c r="B13" s="1542"/>
      <c r="C13" s="1540" t="s">
        <v>217</v>
      </c>
      <c r="D13" s="1540"/>
      <c r="E13" s="154">
        <v>10</v>
      </c>
      <c r="F13" s="1520" t="s">
        <v>957</v>
      </c>
      <c r="G13" s="1228" t="s">
        <v>593</v>
      </c>
      <c r="H13" s="1236">
        <v>0</v>
      </c>
      <c r="I13" s="1225">
        <v>0</v>
      </c>
      <c r="J13" s="1224">
        <v>0</v>
      </c>
      <c r="K13" s="1236">
        <v>0</v>
      </c>
      <c r="L13" s="1230" t="s">
        <v>593</v>
      </c>
      <c r="M13" s="1231" t="s">
        <v>593</v>
      </c>
      <c r="N13" s="1231" t="s">
        <v>593</v>
      </c>
      <c r="O13" s="1514" t="s">
        <v>957</v>
      </c>
      <c r="P13" s="1231" t="s">
        <v>593</v>
      </c>
      <c r="Q13" s="1514" t="s">
        <v>957</v>
      </c>
      <c r="R13" s="1514" t="s">
        <v>957</v>
      </c>
      <c r="S13" s="1225">
        <v>0</v>
      </c>
      <c r="T13" s="1225">
        <v>0</v>
      </c>
      <c r="U13" s="1225">
        <v>0</v>
      </c>
      <c r="V13" s="1238">
        <v>0</v>
      </c>
      <c r="W13" s="1231"/>
      <c r="X13" s="1236">
        <v>41944.308999999994</v>
      </c>
      <c r="Y13" s="1231" t="s">
        <v>593</v>
      </c>
      <c r="Z13" s="1225">
        <v>4527.8900000000003</v>
      </c>
      <c r="AA13" s="1225">
        <v>6191.1120000000001</v>
      </c>
      <c r="AB13" s="1225">
        <v>6347.4369999999999</v>
      </c>
      <c r="AC13" s="1238">
        <v>0.13309964449538011</v>
      </c>
      <c r="AD13" s="1231" t="s">
        <v>593</v>
      </c>
      <c r="AE13" s="1231" t="s">
        <v>593</v>
      </c>
      <c r="AF13" s="1514" t="s">
        <v>957</v>
      </c>
      <c r="AG13" s="1225">
        <v>8909.9619999999995</v>
      </c>
      <c r="AH13" s="987">
        <v>82257.820096042371</v>
      </c>
      <c r="AI13" s="155">
        <v>10</v>
      </c>
      <c r="AL13" s="120"/>
    </row>
    <row r="14" spans="1:65" ht="11.25" customHeight="1">
      <c r="A14" s="1538"/>
      <c r="B14" s="1551"/>
      <c r="C14" s="1540" t="s">
        <v>48</v>
      </c>
      <c r="D14" s="1540"/>
      <c r="E14" s="154">
        <v>11</v>
      </c>
      <c r="F14" s="1247">
        <v>1156.8969999999999</v>
      </c>
      <c r="G14" s="1228" t="s">
        <v>593</v>
      </c>
      <c r="H14" s="1236">
        <v>0</v>
      </c>
      <c r="I14" s="1224">
        <v>0</v>
      </c>
      <c r="J14" s="1224">
        <v>0</v>
      </c>
      <c r="K14" s="1236">
        <v>0</v>
      </c>
      <c r="L14" s="1230" t="s">
        <v>593</v>
      </c>
      <c r="M14" s="1231" t="s">
        <v>593</v>
      </c>
      <c r="N14" s="1231" t="s">
        <v>593</v>
      </c>
      <c r="O14" s="1225">
        <v>9.1573251240688727</v>
      </c>
      <c r="P14" s="1231" t="s">
        <v>593</v>
      </c>
      <c r="Q14" s="1514" t="s">
        <v>957</v>
      </c>
      <c r="R14" s="1514" t="s">
        <v>957</v>
      </c>
      <c r="S14" s="1225">
        <v>0</v>
      </c>
      <c r="T14" s="1225">
        <v>0</v>
      </c>
      <c r="U14" s="1225">
        <v>0</v>
      </c>
      <c r="V14" s="1517" t="s">
        <v>957</v>
      </c>
      <c r="W14" s="1231"/>
      <c r="X14" s="1238">
        <v>19981.375</v>
      </c>
      <c r="Y14" s="1231" t="s">
        <v>593</v>
      </c>
      <c r="Z14" s="1514" t="s">
        <v>957</v>
      </c>
      <c r="AA14" s="1225">
        <v>4365.1610000000001</v>
      </c>
      <c r="AB14" s="1514" t="s">
        <v>957</v>
      </c>
      <c r="AC14" s="1238">
        <v>0.51209524238053039</v>
      </c>
      <c r="AD14" s="1231" t="s">
        <v>593</v>
      </c>
      <c r="AE14" s="1231" t="s">
        <v>593</v>
      </c>
      <c r="AF14" s="1514" t="s">
        <v>957</v>
      </c>
      <c r="AG14" s="1514" t="s">
        <v>957</v>
      </c>
      <c r="AH14" s="987">
        <v>29111.545420366452</v>
      </c>
      <c r="AI14" s="155">
        <v>11</v>
      </c>
      <c r="AL14" s="120"/>
    </row>
    <row r="15" spans="1:65" ht="11.25" customHeight="1">
      <c r="A15" s="1538"/>
      <c r="B15" s="1551"/>
      <c r="C15" s="1540" t="s">
        <v>216</v>
      </c>
      <c r="D15" s="1540"/>
      <c r="E15" s="154">
        <v>12</v>
      </c>
      <c r="F15" s="1230" t="s">
        <v>593</v>
      </c>
      <c r="G15" s="1228" t="s">
        <v>593</v>
      </c>
      <c r="H15" s="1229" t="s">
        <v>593</v>
      </c>
      <c r="I15" s="1231" t="s">
        <v>593</v>
      </c>
      <c r="J15" s="1231" t="s">
        <v>593</v>
      </c>
      <c r="K15" s="1229" t="s">
        <v>593</v>
      </c>
      <c r="L15" s="1230" t="s">
        <v>593</v>
      </c>
      <c r="M15" s="1231" t="s">
        <v>593</v>
      </c>
      <c r="N15" s="1231" t="s">
        <v>593</v>
      </c>
      <c r="O15" s="1231" t="s">
        <v>593</v>
      </c>
      <c r="P15" s="1231" t="s">
        <v>593</v>
      </c>
      <c r="Q15" s="1231" t="s">
        <v>593</v>
      </c>
      <c r="R15" s="1231" t="s">
        <v>593</v>
      </c>
      <c r="S15" s="1231" t="s">
        <v>593</v>
      </c>
      <c r="T15" s="1231" t="s">
        <v>593</v>
      </c>
      <c r="U15" s="1231" t="s">
        <v>593</v>
      </c>
      <c r="V15" s="1229" t="s">
        <v>593</v>
      </c>
      <c r="W15" s="1231"/>
      <c r="X15" s="1229" t="s">
        <v>593</v>
      </c>
      <c r="Y15" s="1231" t="s">
        <v>593</v>
      </c>
      <c r="Z15" s="1231" t="s">
        <v>593</v>
      </c>
      <c r="AA15" s="1231" t="s">
        <v>593</v>
      </c>
      <c r="AB15" s="1231" t="s">
        <v>593</v>
      </c>
      <c r="AC15" s="1229" t="s">
        <v>593</v>
      </c>
      <c r="AD15" s="1224">
        <v>244564.96363636365</v>
      </c>
      <c r="AE15" s="1231" t="s">
        <v>593</v>
      </c>
      <c r="AF15" s="1231" t="s">
        <v>593</v>
      </c>
      <c r="AG15" s="1231" t="s">
        <v>593</v>
      </c>
      <c r="AH15" s="987">
        <v>244564.96363636365</v>
      </c>
      <c r="AI15" s="155">
        <v>12</v>
      </c>
      <c r="AL15" s="120"/>
    </row>
    <row r="16" spans="1:65" ht="11.25" customHeight="1">
      <c r="A16" s="1538"/>
      <c r="B16" s="1551"/>
      <c r="C16" s="1540" t="s">
        <v>215</v>
      </c>
      <c r="D16" s="1540"/>
      <c r="E16" s="154">
        <v>13</v>
      </c>
      <c r="F16" s="1230" t="s">
        <v>593</v>
      </c>
      <c r="G16" s="1228" t="s">
        <v>593</v>
      </c>
      <c r="H16" s="1229" t="s">
        <v>593</v>
      </c>
      <c r="I16" s="1231" t="s">
        <v>593</v>
      </c>
      <c r="J16" s="1231" t="s">
        <v>593</v>
      </c>
      <c r="K16" s="1229" t="s">
        <v>593</v>
      </c>
      <c r="L16" s="1230" t="s">
        <v>593</v>
      </c>
      <c r="M16" s="1231" t="s">
        <v>593</v>
      </c>
      <c r="N16" s="1231" t="s">
        <v>593</v>
      </c>
      <c r="O16" s="1231" t="s">
        <v>593</v>
      </c>
      <c r="P16" s="1231" t="s">
        <v>593</v>
      </c>
      <c r="Q16" s="1231" t="s">
        <v>593</v>
      </c>
      <c r="R16" s="1231" t="s">
        <v>593</v>
      </c>
      <c r="S16" s="1231" t="s">
        <v>593</v>
      </c>
      <c r="T16" s="1231" t="s">
        <v>593</v>
      </c>
      <c r="U16" s="1231" t="s">
        <v>593</v>
      </c>
      <c r="V16" s="1229" t="s">
        <v>593</v>
      </c>
      <c r="W16" s="1231"/>
      <c r="X16" s="1229" t="s">
        <v>593</v>
      </c>
      <c r="Y16" s="1224">
        <v>42931.005510571209</v>
      </c>
      <c r="Z16" s="1231" t="s">
        <v>593</v>
      </c>
      <c r="AA16" s="1231" t="s">
        <v>593</v>
      </c>
      <c r="AB16" s="1231" t="s">
        <v>593</v>
      </c>
      <c r="AC16" s="1229" t="s">
        <v>593</v>
      </c>
      <c r="AD16" s="1231" t="s">
        <v>593</v>
      </c>
      <c r="AE16" s="1225">
        <v>1294.9612200000001</v>
      </c>
      <c r="AF16" s="1231" t="s">
        <v>593</v>
      </c>
      <c r="AG16" s="1231" t="s">
        <v>593</v>
      </c>
      <c r="AH16" s="989">
        <v>44225.966730571206</v>
      </c>
      <c r="AI16" s="155">
        <v>13</v>
      </c>
      <c r="AL16" s="120"/>
    </row>
    <row r="17" spans="1:38" ht="11.25" customHeight="1">
      <c r="A17" s="1538"/>
      <c r="B17" s="1551"/>
      <c r="C17" s="1540" t="s">
        <v>214</v>
      </c>
      <c r="D17" s="1540"/>
      <c r="E17" s="154">
        <v>14</v>
      </c>
      <c r="F17" s="1230" t="s">
        <v>593</v>
      </c>
      <c r="G17" s="1228" t="s">
        <v>593</v>
      </c>
      <c r="H17" s="1229" t="s">
        <v>593</v>
      </c>
      <c r="I17" s="1231" t="s">
        <v>593</v>
      </c>
      <c r="J17" s="1231" t="s">
        <v>593</v>
      </c>
      <c r="K17" s="1229" t="s">
        <v>593</v>
      </c>
      <c r="L17" s="1230" t="s">
        <v>593</v>
      </c>
      <c r="M17" s="1231" t="s">
        <v>593</v>
      </c>
      <c r="N17" s="1231" t="s">
        <v>593</v>
      </c>
      <c r="O17" s="1231" t="s">
        <v>593</v>
      </c>
      <c r="P17" s="1231" t="s">
        <v>593</v>
      </c>
      <c r="Q17" s="1231" t="s">
        <v>593</v>
      </c>
      <c r="R17" s="1231" t="s">
        <v>593</v>
      </c>
      <c r="S17" s="1231" t="s">
        <v>593</v>
      </c>
      <c r="T17" s="1231" t="s">
        <v>593</v>
      </c>
      <c r="U17" s="1231" t="s">
        <v>593</v>
      </c>
      <c r="V17" s="1229" t="s">
        <v>593</v>
      </c>
      <c r="W17" s="1231"/>
      <c r="X17" s="1229" t="s">
        <v>593</v>
      </c>
      <c r="Y17" s="1231" t="s">
        <v>593</v>
      </c>
      <c r="Z17" s="1225">
        <v>57217.133286596487</v>
      </c>
      <c r="AA17" s="1225">
        <v>4418.0060580370291</v>
      </c>
      <c r="AB17" s="1514" t="s">
        <v>957</v>
      </c>
      <c r="AC17" s="1517" t="s">
        <v>957</v>
      </c>
      <c r="AD17" s="1231" t="s">
        <v>593</v>
      </c>
      <c r="AE17" s="1231" t="s">
        <v>593</v>
      </c>
      <c r="AF17" s="1231" t="s">
        <v>593</v>
      </c>
      <c r="AG17" s="1231" t="s">
        <v>593</v>
      </c>
      <c r="AH17" s="987">
        <v>129093.19729185986</v>
      </c>
      <c r="AI17" s="155">
        <v>14</v>
      </c>
      <c r="AL17" s="120"/>
    </row>
    <row r="18" spans="1:38" ht="11.25" customHeight="1">
      <c r="A18" s="1538"/>
      <c r="B18" s="1551"/>
      <c r="C18" s="1540" t="s">
        <v>483</v>
      </c>
      <c r="D18" s="1540"/>
      <c r="E18" s="154">
        <v>15</v>
      </c>
      <c r="F18" s="1257">
        <v>0</v>
      </c>
      <c r="G18" s="1228" t="s">
        <v>593</v>
      </c>
      <c r="H18" s="1236">
        <v>0</v>
      </c>
      <c r="I18" s="1248">
        <v>0</v>
      </c>
      <c r="J18" s="1224">
        <v>0</v>
      </c>
      <c r="K18" s="1236">
        <v>0</v>
      </c>
      <c r="L18" s="1230" t="s">
        <v>593</v>
      </c>
      <c r="M18" s="1231" t="s">
        <v>593</v>
      </c>
      <c r="N18" s="1231" t="s">
        <v>593</v>
      </c>
      <c r="O18" s="1514" t="s">
        <v>957</v>
      </c>
      <c r="P18" s="1231" t="s">
        <v>593</v>
      </c>
      <c r="Q18" s="1225">
        <v>279.839</v>
      </c>
      <c r="R18" s="1225">
        <v>0</v>
      </c>
      <c r="S18" s="1224">
        <v>0</v>
      </c>
      <c r="T18" s="1224">
        <v>0</v>
      </c>
      <c r="U18" s="1514" t="s">
        <v>957</v>
      </c>
      <c r="V18" s="1238">
        <v>0</v>
      </c>
      <c r="W18" s="1231"/>
      <c r="X18" s="1238">
        <v>7602.8016099999995</v>
      </c>
      <c r="Y18" s="1231" t="s">
        <v>593</v>
      </c>
      <c r="Z18" s="1225">
        <v>50.534530000000004</v>
      </c>
      <c r="AA18" s="1225">
        <v>1786.211</v>
      </c>
      <c r="AB18" s="1225">
        <v>517.86099999999999</v>
      </c>
      <c r="AC18" s="1238">
        <v>2.2559261778877988E-3</v>
      </c>
      <c r="AD18" s="1231" t="s">
        <v>593</v>
      </c>
      <c r="AE18" s="1514" t="s">
        <v>957</v>
      </c>
      <c r="AF18" s="1514" t="s">
        <v>957</v>
      </c>
      <c r="AG18" s="1225">
        <v>846.71350000000007</v>
      </c>
      <c r="AH18" s="989">
        <v>11144.544302644785</v>
      </c>
      <c r="AI18" s="155">
        <v>15</v>
      </c>
      <c r="AL18" s="120"/>
    </row>
    <row r="19" spans="1:38" ht="11.25" customHeight="1">
      <c r="A19" s="1538"/>
      <c r="B19" s="1551"/>
      <c r="C19" s="1540" t="s">
        <v>44</v>
      </c>
      <c r="D19" s="1540"/>
      <c r="E19" s="154">
        <v>16</v>
      </c>
      <c r="F19" s="1230" t="s">
        <v>593</v>
      </c>
      <c r="G19" s="1228" t="s">
        <v>593</v>
      </c>
      <c r="H19" s="1229" t="s">
        <v>593</v>
      </c>
      <c r="I19" s="1231" t="s">
        <v>593</v>
      </c>
      <c r="J19" s="1231" t="s">
        <v>593</v>
      </c>
      <c r="K19" s="1229" t="s">
        <v>593</v>
      </c>
      <c r="L19" s="1224">
        <v>660562.79176072835</v>
      </c>
      <c r="M19" s="1224">
        <v>0</v>
      </c>
      <c r="N19" s="1231" t="s">
        <v>593</v>
      </c>
      <c r="O19" s="1231" t="s">
        <v>593</v>
      </c>
      <c r="P19" s="1231" t="s">
        <v>593</v>
      </c>
      <c r="Q19" s="1231" t="s">
        <v>593</v>
      </c>
      <c r="R19" s="1231" t="s">
        <v>593</v>
      </c>
      <c r="S19" s="1231" t="s">
        <v>593</v>
      </c>
      <c r="T19" s="1225">
        <v>7279.2121468216847</v>
      </c>
      <c r="U19" s="1231" t="s">
        <v>593</v>
      </c>
      <c r="V19" s="1229" t="s">
        <v>593</v>
      </c>
      <c r="W19" s="1231"/>
      <c r="X19" s="1229" t="s">
        <v>593</v>
      </c>
      <c r="Y19" s="1231" t="s">
        <v>593</v>
      </c>
      <c r="Z19" s="1231" t="s">
        <v>593</v>
      </c>
      <c r="AA19" s="1231" t="s">
        <v>593</v>
      </c>
      <c r="AB19" s="1231" t="s">
        <v>593</v>
      </c>
      <c r="AC19" s="1236">
        <v>19676.393818760003</v>
      </c>
      <c r="AD19" s="1231" t="s">
        <v>593</v>
      </c>
      <c r="AE19" s="1231" t="s">
        <v>593</v>
      </c>
      <c r="AF19" s="1231" t="s">
        <v>593</v>
      </c>
      <c r="AG19" s="1231" t="s">
        <v>593</v>
      </c>
      <c r="AH19" s="987">
        <v>687518.39772631007</v>
      </c>
      <c r="AI19" s="155">
        <v>16</v>
      </c>
      <c r="AJ19" s="114"/>
      <c r="AK19" s="114"/>
      <c r="AL19" s="120"/>
    </row>
    <row r="20" spans="1:38" ht="11.25" customHeight="1">
      <c r="A20" s="1538"/>
      <c r="B20" s="1551"/>
      <c r="C20" s="1563" t="s">
        <v>43</v>
      </c>
      <c r="D20" s="1563"/>
      <c r="E20" s="154">
        <v>17</v>
      </c>
      <c r="F20" s="1257">
        <v>0</v>
      </c>
      <c r="G20" s="1258">
        <v>0</v>
      </c>
      <c r="H20" s="1238">
        <v>0</v>
      </c>
      <c r="I20" s="1231" t="s">
        <v>593</v>
      </c>
      <c r="J20" s="1231" t="s">
        <v>593</v>
      </c>
      <c r="K20" s="1229" t="s">
        <v>593</v>
      </c>
      <c r="L20" s="1230" t="s">
        <v>593</v>
      </c>
      <c r="M20" s="1231" t="s">
        <v>593</v>
      </c>
      <c r="N20" s="1231" t="s">
        <v>593</v>
      </c>
      <c r="O20" s="1225">
        <v>6.8706367433560933</v>
      </c>
      <c r="P20" s="1231" t="s">
        <v>593</v>
      </c>
      <c r="Q20" s="1225">
        <v>61.365397938357646</v>
      </c>
      <c r="R20" s="1225">
        <v>0</v>
      </c>
      <c r="S20" s="1231" t="s">
        <v>593</v>
      </c>
      <c r="T20" s="1225">
        <v>0</v>
      </c>
      <c r="U20" s="1514" t="s">
        <v>957</v>
      </c>
      <c r="V20" s="1517" t="s">
        <v>957</v>
      </c>
      <c r="W20" s="1231"/>
      <c r="X20" s="1238">
        <v>7920.1980257174409</v>
      </c>
      <c r="Y20" s="1231" t="s">
        <v>593</v>
      </c>
      <c r="Z20" s="1231" t="s">
        <v>593</v>
      </c>
      <c r="AA20" s="1231" t="s">
        <v>593</v>
      </c>
      <c r="AB20" s="1231" t="s">
        <v>593</v>
      </c>
      <c r="AC20" s="1238">
        <v>0.38696188181207092</v>
      </c>
      <c r="AD20" s="1231" t="s">
        <v>593</v>
      </c>
      <c r="AE20" s="1514" t="s">
        <v>957</v>
      </c>
      <c r="AF20" s="1231" t="s">
        <v>593</v>
      </c>
      <c r="AG20" s="1514" t="s">
        <v>957</v>
      </c>
      <c r="AH20" s="987">
        <v>9154.9510394238241</v>
      </c>
      <c r="AI20" s="155">
        <v>17</v>
      </c>
      <c r="AL20" s="120"/>
    </row>
    <row r="21" spans="1:38" ht="11.25" customHeight="1">
      <c r="A21" s="1538"/>
      <c r="B21" s="1552"/>
      <c r="C21" s="1543" t="s">
        <v>46</v>
      </c>
      <c r="D21" s="1543"/>
      <c r="E21" s="147">
        <v>18</v>
      </c>
      <c r="F21" s="1259">
        <v>26914.972000000002</v>
      </c>
      <c r="G21" s="1260">
        <v>0</v>
      </c>
      <c r="H21" s="1261">
        <v>0</v>
      </c>
      <c r="I21" s="1243">
        <v>0</v>
      </c>
      <c r="J21" s="1226">
        <v>0</v>
      </c>
      <c r="K21" s="1242">
        <v>0</v>
      </c>
      <c r="L21" s="1226">
        <v>660562.79176072835</v>
      </c>
      <c r="M21" s="1226">
        <v>0</v>
      </c>
      <c r="N21" s="1246" t="s">
        <v>593</v>
      </c>
      <c r="O21" s="1226">
        <v>20.403294195722353</v>
      </c>
      <c r="P21" s="1246" t="s">
        <v>593</v>
      </c>
      <c r="Q21" s="1226">
        <v>668.17939793835774</v>
      </c>
      <c r="R21" s="1226">
        <v>779.74400000000003</v>
      </c>
      <c r="S21" s="1241">
        <v>0</v>
      </c>
      <c r="T21" s="1241">
        <v>7279.2121468216847</v>
      </c>
      <c r="U21" s="1241">
        <v>17.767857142857146</v>
      </c>
      <c r="V21" s="1261">
        <v>2140.2089999999998</v>
      </c>
      <c r="W21" s="1246"/>
      <c r="X21" s="1242">
        <v>85885.382025717423</v>
      </c>
      <c r="Y21" s="1226">
        <v>42931.005510571209</v>
      </c>
      <c r="Z21" s="1241">
        <v>61853.21928659649</v>
      </c>
      <c r="AA21" s="1226">
        <v>20640.354058037028</v>
      </c>
      <c r="AB21" s="1241">
        <v>10108.233</v>
      </c>
      <c r="AC21" s="1261">
        <v>86832.960719063936</v>
      </c>
      <c r="AD21" s="1226">
        <v>244564.96363636365</v>
      </c>
      <c r="AE21" s="1241">
        <v>1305.0991799999999</v>
      </c>
      <c r="AF21" s="1241">
        <v>776.58</v>
      </c>
      <c r="AG21" s="1226">
        <v>14228.8307</v>
      </c>
      <c r="AH21" s="991">
        <v>1267509.9075731765</v>
      </c>
      <c r="AI21" s="146">
        <v>18</v>
      </c>
      <c r="AJ21" s="114"/>
      <c r="AK21" s="114"/>
      <c r="AL21" s="120"/>
    </row>
    <row r="22" spans="1:38" ht="9">
      <c r="A22" s="1538"/>
      <c r="B22" s="1541" t="s">
        <v>89</v>
      </c>
      <c r="C22" s="1540" t="s">
        <v>218</v>
      </c>
      <c r="D22" s="1540"/>
      <c r="E22" s="154">
        <v>19</v>
      </c>
      <c r="F22" s="1230" t="s">
        <v>593</v>
      </c>
      <c r="G22" s="1228" t="s">
        <v>593</v>
      </c>
      <c r="H22" s="1229" t="s">
        <v>593</v>
      </c>
      <c r="I22" s="1231" t="s">
        <v>593</v>
      </c>
      <c r="J22" s="1231" t="s">
        <v>593</v>
      </c>
      <c r="K22" s="1229" t="s">
        <v>593</v>
      </c>
      <c r="L22" s="1230" t="s">
        <v>593</v>
      </c>
      <c r="M22" s="1231" t="s">
        <v>593</v>
      </c>
      <c r="N22" s="1231" t="s">
        <v>593</v>
      </c>
      <c r="O22" s="1231" t="s">
        <v>593</v>
      </c>
      <c r="P22" s="1231" t="s">
        <v>593</v>
      </c>
      <c r="Q22" s="1231" t="s">
        <v>593</v>
      </c>
      <c r="R22" s="1231" t="s">
        <v>593</v>
      </c>
      <c r="S22" s="1231" t="s">
        <v>593</v>
      </c>
      <c r="T22" s="1231" t="s">
        <v>593</v>
      </c>
      <c r="U22" s="1231" t="s">
        <v>593</v>
      </c>
      <c r="V22" s="1229" t="s">
        <v>593</v>
      </c>
      <c r="W22" s="1231"/>
      <c r="X22" s="1229" t="s">
        <v>593</v>
      </c>
      <c r="Y22" s="1231" t="s">
        <v>593</v>
      </c>
      <c r="Z22" s="1231" t="s">
        <v>593</v>
      </c>
      <c r="AA22" s="1231" t="s">
        <v>593</v>
      </c>
      <c r="AB22" s="1231" t="s">
        <v>593</v>
      </c>
      <c r="AC22" s="1229" t="s">
        <v>593</v>
      </c>
      <c r="AD22" s="1231" t="s">
        <v>593</v>
      </c>
      <c r="AE22" s="1225">
        <v>14342.229468</v>
      </c>
      <c r="AF22" s="1231" t="s">
        <v>593</v>
      </c>
      <c r="AG22" s="1231" t="s">
        <v>593</v>
      </c>
      <c r="AH22" s="987">
        <v>14342.229468</v>
      </c>
      <c r="AI22" s="155">
        <v>19</v>
      </c>
      <c r="AL22" s="120"/>
    </row>
    <row r="23" spans="1:38" ht="11.25" customHeight="1">
      <c r="A23" s="1538"/>
      <c r="B23" s="1542"/>
      <c r="C23" s="1540" t="s">
        <v>217</v>
      </c>
      <c r="D23" s="1540"/>
      <c r="E23" s="154">
        <v>20</v>
      </c>
      <c r="F23" s="1230" t="s">
        <v>593</v>
      </c>
      <c r="G23" s="1228" t="s">
        <v>593</v>
      </c>
      <c r="H23" s="1229" t="s">
        <v>593</v>
      </c>
      <c r="I23" s="1231" t="s">
        <v>593</v>
      </c>
      <c r="J23" s="1231" t="s">
        <v>593</v>
      </c>
      <c r="K23" s="1229" t="s">
        <v>593</v>
      </c>
      <c r="L23" s="1230" t="s">
        <v>593</v>
      </c>
      <c r="M23" s="1231" t="s">
        <v>593</v>
      </c>
      <c r="N23" s="1231" t="s">
        <v>593</v>
      </c>
      <c r="O23" s="1231" t="s">
        <v>593</v>
      </c>
      <c r="P23" s="1231" t="s">
        <v>593</v>
      </c>
      <c r="Q23" s="1231" t="s">
        <v>593</v>
      </c>
      <c r="R23" s="1231" t="s">
        <v>593</v>
      </c>
      <c r="S23" s="1231" t="s">
        <v>593</v>
      </c>
      <c r="T23" s="1231" t="s">
        <v>593</v>
      </c>
      <c r="U23" s="1231" t="s">
        <v>593</v>
      </c>
      <c r="V23" s="1229" t="s">
        <v>593</v>
      </c>
      <c r="W23" s="1231"/>
      <c r="X23" s="1229" t="s">
        <v>593</v>
      </c>
      <c r="Y23" s="1231" t="s">
        <v>593</v>
      </c>
      <c r="Z23" s="1231" t="s">
        <v>593</v>
      </c>
      <c r="AA23" s="1231" t="s">
        <v>593</v>
      </c>
      <c r="AB23" s="1231" t="s">
        <v>593</v>
      </c>
      <c r="AC23" s="1229" t="s">
        <v>593</v>
      </c>
      <c r="AD23" s="1231" t="s">
        <v>593</v>
      </c>
      <c r="AE23" s="1224">
        <v>22329.199332</v>
      </c>
      <c r="AF23" s="1224">
        <v>43478.838531999994</v>
      </c>
      <c r="AG23" s="1231" t="s">
        <v>593</v>
      </c>
      <c r="AH23" s="987">
        <v>65808.037863999998</v>
      </c>
      <c r="AI23" s="155">
        <v>20</v>
      </c>
      <c r="AL23" s="120"/>
    </row>
    <row r="24" spans="1:38" ht="11.25" customHeight="1">
      <c r="A24" s="1538"/>
      <c r="B24" s="1551"/>
      <c r="C24" s="1540" t="s">
        <v>48</v>
      </c>
      <c r="D24" s="1540"/>
      <c r="E24" s="154">
        <v>21</v>
      </c>
      <c r="F24" s="1230" t="s">
        <v>593</v>
      </c>
      <c r="G24" s="1228" t="s">
        <v>593</v>
      </c>
      <c r="H24" s="1229" t="s">
        <v>593</v>
      </c>
      <c r="I24" s="1231" t="s">
        <v>593</v>
      </c>
      <c r="J24" s="1231" t="s">
        <v>593</v>
      </c>
      <c r="K24" s="1229" t="s">
        <v>593</v>
      </c>
      <c r="L24" s="1230" t="s">
        <v>593</v>
      </c>
      <c r="M24" s="1231" t="s">
        <v>593</v>
      </c>
      <c r="N24" s="1231" t="s">
        <v>593</v>
      </c>
      <c r="O24" s="1231" t="s">
        <v>593</v>
      </c>
      <c r="P24" s="1231" t="s">
        <v>593</v>
      </c>
      <c r="Q24" s="1231" t="s">
        <v>593</v>
      </c>
      <c r="R24" s="1231" t="s">
        <v>593</v>
      </c>
      <c r="S24" s="1231" t="s">
        <v>593</v>
      </c>
      <c r="T24" s="1231" t="s">
        <v>593</v>
      </c>
      <c r="U24" s="1231" t="s">
        <v>593</v>
      </c>
      <c r="V24" s="1229" t="s">
        <v>593</v>
      </c>
      <c r="W24" s="1231"/>
      <c r="X24" s="1229" t="s">
        <v>593</v>
      </c>
      <c r="Y24" s="1231" t="s">
        <v>593</v>
      </c>
      <c r="Z24" s="1231" t="s">
        <v>593</v>
      </c>
      <c r="AA24" s="1231" t="s">
        <v>593</v>
      </c>
      <c r="AB24" s="1231" t="s">
        <v>593</v>
      </c>
      <c r="AC24" s="1229" t="s">
        <v>593</v>
      </c>
      <c r="AD24" s="1231" t="s">
        <v>593</v>
      </c>
      <c r="AE24" s="1224">
        <v>16496.157599999999</v>
      </c>
      <c r="AF24" s="1231" t="s">
        <v>593</v>
      </c>
      <c r="AG24" s="1231" t="s">
        <v>593</v>
      </c>
      <c r="AH24" s="987">
        <v>16496.157599999999</v>
      </c>
      <c r="AI24" s="155">
        <v>21</v>
      </c>
      <c r="AL24" s="120"/>
    </row>
    <row r="25" spans="1:38" ht="11.25" customHeight="1">
      <c r="A25" s="1538"/>
      <c r="B25" s="1551"/>
      <c r="C25" s="1540" t="s">
        <v>216</v>
      </c>
      <c r="D25" s="1540"/>
      <c r="E25" s="154">
        <v>22</v>
      </c>
      <c r="F25" s="1230" t="s">
        <v>593</v>
      </c>
      <c r="G25" s="1228" t="s">
        <v>593</v>
      </c>
      <c r="H25" s="1229" t="s">
        <v>593</v>
      </c>
      <c r="I25" s="1231" t="s">
        <v>593</v>
      </c>
      <c r="J25" s="1231" t="s">
        <v>593</v>
      </c>
      <c r="K25" s="1229" t="s">
        <v>593</v>
      </c>
      <c r="L25" s="1230" t="s">
        <v>593</v>
      </c>
      <c r="M25" s="1231" t="s">
        <v>593</v>
      </c>
      <c r="N25" s="1231" t="s">
        <v>593</v>
      </c>
      <c r="O25" s="1231" t="s">
        <v>593</v>
      </c>
      <c r="P25" s="1231" t="s">
        <v>593</v>
      </c>
      <c r="Q25" s="1231" t="s">
        <v>593</v>
      </c>
      <c r="R25" s="1231" t="s">
        <v>593</v>
      </c>
      <c r="S25" s="1231" t="s">
        <v>593</v>
      </c>
      <c r="T25" s="1231" t="s">
        <v>593</v>
      </c>
      <c r="U25" s="1231" t="s">
        <v>593</v>
      </c>
      <c r="V25" s="1229" t="s">
        <v>593</v>
      </c>
      <c r="W25" s="1231"/>
      <c r="X25" s="1229" t="s">
        <v>593</v>
      </c>
      <c r="Y25" s="1231" t="s">
        <v>593</v>
      </c>
      <c r="Z25" s="1231" t="s">
        <v>593</v>
      </c>
      <c r="AA25" s="1231" t="s">
        <v>593</v>
      </c>
      <c r="AB25" s="1231" t="s">
        <v>593</v>
      </c>
      <c r="AC25" s="1229" t="s">
        <v>593</v>
      </c>
      <c r="AD25" s="1231" t="s">
        <v>593</v>
      </c>
      <c r="AE25" s="1225">
        <v>80706.438000000009</v>
      </c>
      <c r="AF25" s="1231" t="s">
        <v>593</v>
      </c>
      <c r="AG25" s="1231" t="s">
        <v>593</v>
      </c>
      <c r="AH25" s="987">
        <v>80706.438000000009</v>
      </c>
      <c r="AI25" s="155">
        <v>22</v>
      </c>
      <c r="AL25" s="120"/>
    </row>
    <row r="26" spans="1:38" ht="11.25" customHeight="1">
      <c r="A26" s="1538"/>
      <c r="B26" s="1551"/>
      <c r="C26" s="1540" t="s">
        <v>215</v>
      </c>
      <c r="D26" s="1540"/>
      <c r="E26" s="154">
        <v>23</v>
      </c>
      <c r="F26" s="1230" t="s">
        <v>593</v>
      </c>
      <c r="G26" s="1228" t="s">
        <v>593</v>
      </c>
      <c r="H26" s="1229" t="s">
        <v>593</v>
      </c>
      <c r="I26" s="1231" t="s">
        <v>593</v>
      </c>
      <c r="J26" s="1231" t="s">
        <v>593</v>
      </c>
      <c r="K26" s="1229" t="s">
        <v>593</v>
      </c>
      <c r="L26" s="1230" t="s">
        <v>593</v>
      </c>
      <c r="M26" s="1231" t="s">
        <v>593</v>
      </c>
      <c r="N26" s="1231" t="s">
        <v>593</v>
      </c>
      <c r="O26" s="1231" t="s">
        <v>593</v>
      </c>
      <c r="P26" s="1231" t="s">
        <v>593</v>
      </c>
      <c r="Q26" s="1231" t="s">
        <v>593</v>
      </c>
      <c r="R26" s="1231" t="s">
        <v>593</v>
      </c>
      <c r="S26" s="1231" t="s">
        <v>593</v>
      </c>
      <c r="T26" s="1231" t="s">
        <v>593</v>
      </c>
      <c r="U26" s="1231" t="s">
        <v>593</v>
      </c>
      <c r="V26" s="1229" t="s">
        <v>593</v>
      </c>
      <c r="W26" s="1231"/>
      <c r="X26" s="1229" t="s">
        <v>593</v>
      </c>
      <c r="Y26" s="1231" t="s">
        <v>593</v>
      </c>
      <c r="Z26" s="1231" t="s">
        <v>593</v>
      </c>
      <c r="AA26" s="1231" t="s">
        <v>593</v>
      </c>
      <c r="AB26" s="1231" t="s">
        <v>593</v>
      </c>
      <c r="AC26" s="1229" t="s">
        <v>593</v>
      </c>
      <c r="AD26" s="1231" t="s">
        <v>593</v>
      </c>
      <c r="AE26" s="1225">
        <v>43469.401998571208</v>
      </c>
      <c r="AF26" s="1231" t="s">
        <v>593</v>
      </c>
      <c r="AG26" s="1231" t="s">
        <v>593</v>
      </c>
      <c r="AH26" s="989">
        <v>43469.401998571208</v>
      </c>
      <c r="AI26" s="155">
        <v>23</v>
      </c>
      <c r="AL26" s="120"/>
    </row>
    <row r="27" spans="1:38" ht="11.25" customHeight="1">
      <c r="A27" s="1538"/>
      <c r="B27" s="1551"/>
      <c r="C27" s="1540" t="s">
        <v>214</v>
      </c>
      <c r="D27" s="1540"/>
      <c r="E27" s="154">
        <v>24</v>
      </c>
      <c r="F27" s="1230" t="s">
        <v>593</v>
      </c>
      <c r="G27" s="1228" t="s">
        <v>593</v>
      </c>
      <c r="H27" s="1229" t="s">
        <v>593</v>
      </c>
      <c r="I27" s="1231" t="s">
        <v>593</v>
      </c>
      <c r="J27" s="1231" t="s">
        <v>593</v>
      </c>
      <c r="K27" s="1229" t="s">
        <v>593</v>
      </c>
      <c r="L27" s="1230" t="s">
        <v>593</v>
      </c>
      <c r="M27" s="1231" t="s">
        <v>593</v>
      </c>
      <c r="N27" s="1231" t="s">
        <v>593</v>
      </c>
      <c r="O27" s="1231" t="s">
        <v>593</v>
      </c>
      <c r="P27" s="1231" t="s">
        <v>593</v>
      </c>
      <c r="Q27" s="1231" t="s">
        <v>593</v>
      </c>
      <c r="R27" s="1231" t="s">
        <v>593</v>
      </c>
      <c r="S27" s="1231" t="s">
        <v>593</v>
      </c>
      <c r="T27" s="1231" t="s">
        <v>593</v>
      </c>
      <c r="U27" s="1231" t="s">
        <v>593</v>
      </c>
      <c r="V27" s="1229" t="s">
        <v>593</v>
      </c>
      <c r="W27" s="1231"/>
      <c r="X27" s="1229" t="s">
        <v>593</v>
      </c>
      <c r="Y27" s="1231" t="s">
        <v>593</v>
      </c>
      <c r="Z27" s="1231" t="s">
        <v>593</v>
      </c>
      <c r="AA27" s="1231" t="s">
        <v>593</v>
      </c>
      <c r="AB27" s="1231" t="s">
        <v>593</v>
      </c>
      <c r="AC27" s="1229" t="s">
        <v>593</v>
      </c>
      <c r="AD27" s="1231" t="s">
        <v>593</v>
      </c>
      <c r="AE27" s="1224">
        <v>87925.641236916272</v>
      </c>
      <c r="AF27" s="1225">
        <v>5299.9424028000003</v>
      </c>
      <c r="AG27" s="1231" t="s">
        <v>593</v>
      </c>
      <c r="AH27" s="987">
        <v>93225.583639716278</v>
      </c>
      <c r="AI27" s="155">
        <v>24</v>
      </c>
      <c r="AL27" s="120"/>
    </row>
    <row r="28" spans="1:38" ht="11.25" customHeight="1">
      <c r="A28" s="1538"/>
      <c r="B28" s="1551"/>
      <c r="C28" s="1540" t="s">
        <v>484</v>
      </c>
      <c r="D28" s="1540"/>
      <c r="E28" s="154">
        <v>25</v>
      </c>
      <c r="F28" s="1230" t="s">
        <v>593</v>
      </c>
      <c r="G28" s="1228" t="s">
        <v>593</v>
      </c>
      <c r="H28" s="1229" t="s">
        <v>593</v>
      </c>
      <c r="I28" s="1231" t="s">
        <v>593</v>
      </c>
      <c r="J28" s="1231" t="s">
        <v>593</v>
      </c>
      <c r="K28" s="1229" t="s">
        <v>593</v>
      </c>
      <c r="L28" s="1230" t="s">
        <v>593</v>
      </c>
      <c r="M28" s="1231" t="s">
        <v>593</v>
      </c>
      <c r="N28" s="1231" t="s">
        <v>593</v>
      </c>
      <c r="O28" s="1231" t="s">
        <v>593</v>
      </c>
      <c r="P28" s="1231" t="s">
        <v>593</v>
      </c>
      <c r="Q28" s="1231" t="s">
        <v>593</v>
      </c>
      <c r="R28" s="1231" t="s">
        <v>593</v>
      </c>
      <c r="S28" s="1231" t="s">
        <v>593</v>
      </c>
      <c r="T28" s="1231" t="s">
        <v>593</v>
      </c>
      <c r="U28" s="1231" t="s">
        <v>593</v>
      </c>
      <c r="V28" s="1229" t="s">
        <v>593</v>
      </c>
      <c r="W28" s="1231"/>
      <c r="X28" s="1229" t="s">
        <v>593</v>
      </c>
      <c r="Y28" s="1231" t="s">
        <v>593</v>
      </c>
      <c r="Z28" s="1231" t="s">
        <v>593</v>
      </c>
      <c r="AA28" s="1231" t="s">
        <v>593</v>
      </c>
      <c r="AB28" s="1231" t="s">
        <v>593</v>
      </c>
      <c r="AC28" s="1229" t="s">
        <v>593</v>
      </c>
      <c r="AD28" s="1231" t="s">
        <v>593</v>
      </c>
      <c r="AE28" s="1231" t="s">
        <v>593</v>
      </c>
      <c r="AF28" s="1225">
        <v>9321.2850679999992</v>
      </c>
      <c r="AG28" s="1231" t="s">
        <v>593</v>
      </c>
      <c r="AH28" s="987">
        <v>9321.2850679999992</v>
      </c>
      <c r="AI28" s="155">
        <v>25</v>
      </c>
      <c r="AL28" s="120"/>
    </row>
    <row r="29" spans="1:38" ht="11.25" customHeight="1">
      <c r="A29" s="1538"/>
      <c r="B29" s="1551"/>
      <c r="C29" s="1540" t="s">
        <v>44</v>
      </c>
      <c r="D29" s="1540"/>
      <c r="E29" s="154">
        <v>26</v>
      </c>
      <c r="F29" s="1230" t="s">
        <v>593</v>
      </c>
      <c r="G29" s="1228" t="s">
        <v>593</v>
      </c>
      <c r="H29" s="1229" t="s">
        <v>593</v>
      </c>
      <c r="I29" s="1231" t="s">
        <v>593</v>
      </c>
      <c r="J29" s="1231" t="s">
        <v>593</v>
      </c>
      <c r="K29" s="1229" t="s">
        <v>593</v>
      </c>
      <c r="L29" s="1230" t="s">
        <v>593</v>
      </c>
      <c r="M29" s="1224">
        <v>69980.267147999999</v>
      </c>
      <c r="N29" s="1224">
        <v>111779.18187966</v>
      </c>
      <c r="O29" s="1224">
        <v>230046.62063183999</v>
      </c>
      <c r="P29" s="1224">
        <v>55562.228804799997</v>
      </c>
      <c r="Q29" s="1224">
        <v>83425.178498688023</v>
      </c>
      <c r="R29" s="1224">
        <v>8889.3218951430008</v>
      </c>
      <c r="S29" s="1224">
        <v>13331.072</v>
      </c>
      <c r="T29" s="1224">
        <v>33587.453138899684</v>
      </c>
      <c r="U29" s="1225">
        <v>35042.442721667998</v>
      </c>
      <c r="V29" s="1238">
        <v>28861.535051999999</v>
      </c>
      <c r="W29" s="1231"/>
      <c r="X29" s="1229" t="s">
        <v>593</v>
      </c>
      <c r="Y29" s="1231" t="s">
        <v>593</v>
      </c>
      <c r="Z29" s="1231" t="s">
        <v>593</v>
      </c>
      <c r="AA29" s="1231" t="s">
        <v>593</v>
      </c>
      <c r="AB29" s="1231" t="s">
        <v>593</v>
      </c>
      <c r="AC29" s="1236">
        <v>19676.393818760003</v>
      </c>
      <c r="AD29" s="1231" t="s">
        <v>593</v>
      </c>
      <c r="AE29" s="1231" t="s">
        <v>593</v>
      </c>
      <c r="AF29" s="1231" t="s">
        <v>593</v>
      </c>
      <c r="AG29" s="1231" t="s">
        <v>593</v>
      </c>
      <c r="AH29" s="987">
        <v>690181.6955894588</v>
      </c>
      <c r="AI29" s="155">
        <v>26</v>
      </c>
      <c r="AL29" s="120"/>
    </row>
    <row r="30" spans="1:38" ht="11.25" customHeight="1">
      <c r="A30" s="1538"/>
      <c r="B30" s="1551"/>
      <c r="C30" s="1540" t="s">
        <v>43</v>
      </c>
      <c r="D30" s="1540"/>
      <c r="E30" s="154">
        <v>27</v>
      </c>
      <c r="F30" s="1230" t="s">
        <v>593</v>
      </c>
      <c r="G30" s="1228" t="s">
        <v>593</v>
      </c>
      <c r="H30" s="1229" t="s">
        <v>593</v>
      </c>
      <c r="I30" s="1231" t="s">
        <v>593</v>
      </c>
      <c r="J30" s="1231" t="s">
        <v>593</v>
      </c>
      <c r="K30" s="1229" t="s">
        <v>593</v>
      </c>
      <c r="L30" s="1230" t="s">
        <v>593</v>
      </c>
      <c r="M30" s="1231" t="s">
        <v>593</v>
      </c>
      <c r="N30" s="1231" t="s">
        <v>593</v>
      </c>
      <c r="O30" s="1231" t="s">
        <v>593</v>
      </c>
      <c r="P30" s="1231" t="s">
        <v>593</v>
      </c>
      <c r="Q30" s="1231" t="s">
        <v>593</v>
      </c>
      <c r="R30" s="1231" t="s">
        <v>593</v>
      </c>
      <c r="S30" s="1231" t="s">
        <v>593</v>
      </c>
      <c r="T30" s="1231" t="s">
        <v>593</v>
      </c>
      <c r="U30" s="1231" t="s">
        <v>593</v>
      </c>
      <c r="V30" s="1229" t="s">
        <v>593</v>
      </c>
      <c r="W30" s="1231"/>
      <c r="X30" s="1236">
        <v>0</v>
      </c>
      <c r="Y30" s="1231" t="s">
        <v>593</v>
      </c>
      <c r="Z30" s="1231" t="s">
        <v>593</v>
      </c>
      <c r="AA30" s="1231" t="s">
        <v>593</v>
      </c>
      <c r="AB30" s="1231" t="s">
        <v>593</v>
      </c>
      <c r="AC30" s="1229" t="s">
        <v>593</v>
      </c>
      <c r="AD30" s="1231" t="s">
        <v>593</v>
      </c>
      <c r="AE30" s="1225">
        <v>4545.0215371826816</v>
      </c>
      <c r="AF30" s="1231" t="s">
        <v>593</v>
      </c>
      <c r="AG30" s="1231" t="s">
        <v>593</v>
      </c>
      <c r="AH30" s="989">
        <v>4545.0215371826816</v>
      </c>
      <c r="AI30" s="155">
        <v>27</v>
      </c>
      <c r="AL30" s="120"/>
    </row>
    <row r="31" spans="1:38" ht="11.25" customHeight="1">
      <c r="A31" s="1538"/>
      <c r="B31" s="1552"/>
      <c r="C31" s="1543" t="s">
        <v>213</v>
      </c>
      <c r="D31" s="1543"/>
      <c r="E31" s="147">
        <v>28</v>
      </c>
      <c r="F31" s="1263" t="s">
        <v>593</v>
      </c>
      <c r="G31" s="1264" t="s">
        <v>593</v>
      </c>
      <c r="H31" s="1264" t="s">
        <v>593</v>
      </c>
      <c r="I31" s="1265" t="s">
        <v>593</v>
      </c>
      <c r="J31" s="1246" t="s">
        <v>593</v>
      </c>
      <c r="K31" s="1245" t="s">
        <v>593</v>
      </c>
      <c r="L31" s="1264" t="s">
        <v>593</v>
      </c>
      <c r="M31" s="1226">
        <v>69980.267147999999</v>
      </c>
      <c r="N31" s="1226">
        <v>111779.18187966</v>
      </c>
      <c r="O31" s="1241">
        <v>230046.62063183999</v>
      </c>
      <c r="P31" s="1226">
        <v>55562.228804799997</v>
      </c>
      <c r="Q31" s="1226">
        <v>83425.178498688023</v>
      </c>
      <c r="R31" s="1226">
        <v>8889.3218951430008</v>
      </c>
      <c r="S31" s="1226">
        <v>13331.072</v>
      </c>
      <c r="T31" s="1226">
        <v>33587.453138899684</v>
      </c>
      <c r="U31" s="1241">
        <v>35042.442721667998</v>
      </c>
      <c r="V31" s="1261">
        <v>28861.535051999999</v>
      </c>
      <c r="W31" s="1246"/>
      <c r="X31" s="1242">
        <v>0</v>
      </c>
      <c r="Y31" s="1246" t="s">
        <v>593</v>
      </c>
      <c r="Z31" s="1246" t="s">
        <v>593</v>
      </c>
      <c r="AA31" s="1246" t="s">
        <v>593</v>
      </c>
      <c r="AB31" s="1246" t="s">
        <v>593</v>
      </c>
      <c r="AC31" s="1242">
        <v>19676.393818760003</v>
      </c>
      <c r="AD31" s="1246" t="s">
        <v>593</v>
      </c>
      <c r="AE31" s="1226">
        <v>269814.08917267015</v>
      </c>
      <c r="AF31" s="1226">
        <v>58100.066002799991</v>
      </c>
      <c r="AG31" s="1246" t="s">
        <v>593</v>
      </c>
      <c r="AH31" s="988">
        <v>1018095.850764929</v>
      </c>
      <c r="AI31" s="146">
        <v>28</v>
      </c>
      <c r="AJ31" s="114"/>
      <c r="AK31" s="114"/>
      <c r="AL31" s="120"/>
    </row>
    <row r="32" spans="1:38" ht="11.25" customHeight="1">
      <c r="A32" s="1538"/>
      <c r="B32" s="1542" t="s">
        <v>212</v>
      </c>
      <c r="C32" s="1540" t="s">
        <v>96</v>
      </c>
      <c r="D32" s="1540"/>
      <c r="E32" s="154">
        <v>29</v>
      </c>
      <c r="F32" s="1230" t="s">
        <v>593</v>
      </c>
      <c r="G32" s="1228" t="s">
        <v>593</v>
      </c>
      <c r="H32" s="1229" t="s">
        <v>593</v>
      </c>
      <c r="I32" s="1231" t="s">
        <v>593</v>
      </c>
      <c r="J32" s="1231" t="s">
        <v>593</v>
      </c>
      <c r="K32" s="1229" t="s">
        <v>593</v>
      </c>
      <c r="L32" s="1230" t="s">
        <v>593</v>
      </c>
      <c r="M32" s="1231" t="s">
        <v>593</v>
      </c>
      <c r="N32" s="1231" t="s">
        <v>593</v>
      </c>
      <c r="O32" s="1231" t="s">
        <v>593</v>
      </c>
      <c r="P32" s="1231" t="s">
        <v>593</v>
      </c>
      <c r="Q32" s="1231" t="s">
        <v>593</v>
      </c>
      <c r="R32" s="1231" t="s">
        <v>593</v>
      </c>
      <c r="S32" s="1231" t="s">
        <v>593</v>
      </c>
      <c r="T32" s="1231" t="s">
        <v>593</v>
      </c>
      <c r="U32" s="1231" t="s">
        <v>593</v>
      </c>
      <c r="V32" s="1229" t="s">
        <v>593</v>
      </c>
      <c r="W32" s="1231"/>
      <c r="X32" s="1229" t="s">
        <v>593</v>
      </c>
      <c r="Y32" s="1231" t="s">
        <v>593</v>
      </c>
      <c r="Z32" s="1231" t="s">
        <v>593</v>
      </c>
      <c r="AA32" s="1231" t="s">
        <v>593</v>
      </c>
      <c r="AB32" s="1231" t="s">
        <v>593</v>
      </c>
      <c r="AC32" s="1229" t="s">
        <v>593</v>
      </c>
      <c r="AD32" s="1231" t="s">
        <v>593</v>
      </c>
      <c r="AE32" s="1225">
        <v>9051.8238603485188</v>
      </c>
      <c r="AF32" s="1225">
        <v>0</v>
      </c>
      <c r="AG32" s="1231" t="s">
        <v>593</v>
      </c>
      <c r="AH32" s="987">
        <v>9051.8238603485188</v>
      </c>
      <c r="AI32" s="155">
        <v>29</v>
      </c>
      <c r="AL32" s="120"/>
    </row>
    <row r="33" spans="1:38" ht="11.25" customHeight="1">
      <c r="A33" s="1538"/>
      <c r="B33" s="1542"/>
      <c r="C33" s="1540" t="s">
        <v>45</v>
      </c>
      <c r="D33" s="1540"/>
      <c r="E33" s="156">
        <v>30</v>
      </c>
      <c r="F33" s="1247">
        <v>0</v>
      </c>
      <c r="G33" s="1225">
        <v>0</v>
      </c>
      <c r="H33" s="1238">
        <v>0</v>
      </c>
      <c r="I33" s="1247">
        <v>0</v>
      </c>
      <c r="J33" s="1225">
        <v>0</v>
      </c>
      <c r="K33" s="1238">
        <v>0</v>
      </c>
      <c r="L33" s="1230" t="s">
        <v>593</v>
      </c>
      <c r="M33" s="1231" t="s">
        <v>593</v>
      </c>
      <c r="N33" s="1231" t="s">
        <v>593</v>
      </c>
      <c r="O33" s="1225">
        <v>0</v>
      </c>
      <c r="P33" s="1231" t="s">
        <v>593</v>
      </c>
      <c r="Q33" s="1225">
        <v>0</v>
      </c>
      <c r="R33" s="1225">
        <v>0</v>
      </c>
      <c r="S33" s="1224">
        <v>0</v>
      </c>
      <c r="T33" s="1224">
        <v>0</v>
      </c>
      <c r="U33" s="1224">
        <v>0</v>
      </c>
      <c r="V33" s="1236">
        <v>0</v>
      </c>
      <c r="W33" s="1231"/>
      <c r="X33" s="1517" t="s">
        <v>957</v>
      </c>
      <c r="Y33" s="1231" t="s">
        <v>593</v>
      </c>
      <c r="Z33" s="1224">
        <v>0</v>
      </c>
      <c r="AA33" s="1224">
        <v>0</v>
      </c>
      <c r="AB33" s="1224">
        <v>0</v>
      </c>
      <c r="AC33" s="1236">
        <v>0</v>
      </c>
      <c r="AD33" s="1231" t="s">
        <v>593</v>
      </c>
      <c r="AE33" s="1514" t="s">
        <v>957</v>
      </c>
      <c r="AF33" s="1225">
        <v>0</v>
      </c>
      <c r="AG33" s="1225">
        <v>0</v>
      </c>
      <c r="AH33" s="987">
        <v>39.108415999999998</v>
      </c>
      <c r="AI33" s="155">
        <v>30</v>
      </c>
      <c r="AL33" s="120"/>
    </row>
    <row r="34" spans="1:38" ht="11.25" customHeight="1">
      <c r="A34" s="1538"/>
      <c r="B34" s="1542"/>
      <c r="C34" s="1540" t="s">
        <v>44</v>
      </c>
      <c r="D34" s="1540"/>
      <c r="E34" s="156">
        <v>31</v>
      </c>
      <c r="F34" s="1247">
        <v>0</v>
      </c>
      <c r="G34" s="1225">
        <v>0</v>
      </c>
      <c r="H34" s="1238">
        <v>0</v>
      </c>
      <c r="I34" s="1247">
        <v>0</v>
      </c>
      <c r="J34" s="1225">
        <v>0</v>
      </c>
      <c r="K34" s="1238">
        <v>0</v>
      </c>
      <c r="L34" s="1230" t="s">
        <v>593</v>
      </c>
      <c r="M34" s="1225">
        <v>0</v>
      </c>
      <c r="N34" s="1231" t="s">
        <v>593</v>
      </c>
      <c r="O34" s="1514" t="s">
        <v>957</v>
      </c>
      <c r="P34" s="1231" t="s">
        <v>593</v>
      </c>
      <c r="Q34" s="1514" t="s">
        <v>957</v>
      </c>
      <c r="R34" s="1225">
        <v>553.6673320000001</v>
      </c>
      <c r="S34" s="1225">
        <v>5986.0489999999991</v>
      </c>
      <c r="T34" s="1514" t="s">
        <v>957</v>
      </c>
      <c r="U34" s="1514" t="s">
        <v>957</v>
      </c>
      <c r="V34" s="1238">
        <v>24727.194</v>
      </c>
      <c r="W34" s="1231"/>
      <c r="X34" s="1238">
        <v>11718.171</v>
      </c>
      <c r="Y34" s="1231" t="s">
        <v>593</v>
      </c>
      <c r="Z34" s="1224">
        <v>0</v>
      </c>
      <c r="AA34" s="1224">
        <v>0</v>
      </c>
      <c r="AB34" s="1224">
        <v>0</v>
      </c>
      <c r="AC34" s="1236">
        <v>7.6701490048185161E-2</v>
      </c>
      <c r="AD34" s="1231" t="s">
        <v>593</v>
      </c>
      <c r="AE34" s="1514" t="s">
        <v>957</v>
      </c>
      <c r="AF34" s="1514" t="s">
        <v>957</v>
      </c>
      <c r="AG34" s="1514" t="s">
        <v>957</v>
      </c>
      <c r="AH34" s="987">
        <v>49508.615665922727</v>
      </c>
      <c r="AI34" s="155">
        <v>31</v>
      </c>
      <c r="AL34" s="120"/>
    </row>
    <row r="35" spans="1:38" ht="11.25" customHeight="1">
      <c r="A35" s="1538"/>
      <c r="B35" s="1542"/>
      <c r="C35" s="1540" t="s">
        <v>43</v>
      </c>
      <c r="D35" s="1540"/>
      <c r="E35" s="154">
        <v>32</v>
      </c>
      <c r="F35" s="1230" t="s">
        <v>593</v>
      </c>
      <c r="G35" s="1228" t="s">
        <v>593</v>
      </c>
      <c r="H35" s="1229" t="s">
        <v>593</v>
      </c>
      <c r="I35" s="1231" t="s">
        <v>593</v>
      </c>
      <c r="J35" s="1231" t="s">
        <v>593</v>
      </c>
      <c r="K35" s="1229" t="s">
        <v>593</v>
      </c>
      <c r="L35" s="1230" t="s">
        <v>593</v>
      </c>
      <c r="M35" s="1231" t="s">
        <v>593</v>
      </c>
      <c r="N35" s="1231" t="s">
        <v>593</v>
      </c>
      <c r="O35" s="1231" t="s">
        <v>593</v>
      </c>
      <c r="P35" s="1231" t="s">
        <v>593</v>
      </c>
      <c r="Q35" s="1231" t="s">
        <v>593</v>
      </c>
      <c r="R35" s="1231" t="s">
        <v>593</v>
      </c>
      <c r="S35" s="1231" t="s">
        <v>593</v>
      </c>
      <c r="T35" s="1231" t="s">
        <v>593</v>
      </c>
      <c r="U35" s="1231" t="s">
        <v>593</v>
      </c>
      <c r="V35" s="1229" t="s">
        <v>593</v>
      </c>
      <c r="W35" s="1231"/>
      <c r="X35" s="1517" t="s">
        <v>957</v>
      </c>
      <c r="Y35" s="1231" t="s">
        <v>593</v>
      </c>
      <c r="Z35" s="1224">
        <v>0</v>
      </c>
      <c r="AA35" s="1231" t="s">
        <v>593</v>
      </c>
      <c r="AB35" s="1231" t="s">
        <v>593</v>
      </c>
      <c r="AC35" s="1229" t="s">
        <v>593</v>
      </c>
      <c r="AD35" s="1231" t="s">
        <v>593</v>
      </c>
      <c r="AE35" s="1225">
        <v>947.87483399999996</v>
      </c>
      <c r="AF35" s="1514" t="s">
        <v>957</v>
      </c>
      <c r="AG35" s="1231" t="s">
        <v>593</v>
      </c>
      <c r="AH35" s="987">
        <v>6706.8023752765293</v>
      </c>
      <c r="AI35" s="153">
        <v>32</v>
      </c>
      <c r="AL35" s="120"/>
    </row>
    <row r="36" spans="1:38" ht="11.25" customHeight="1">
      <c r="A36" s="1539"/>
      <c r="B36" s="1542"/>
      <c r="C36" s="1543" t="s">
        <v>211</v>
      </c>
      <c r="D36" s="1543"/>
      <c r="E36" s="147">
        <v>33</v>
      </c>
      <c r="F36" s="1259">
        <v>0</v>
      </c>
      <c r="G36" s="1241">
        <v>0</v>
      </c>
      <c r="H36" s="1261">
        <v>0</v>
      </c>
      <c r="I36" s="1259">
        <v>0</v>
      </c>
      <c r="J36" s="1241">
        <v>0</v>
      </c>
      <c r="K36" s="1261">
        <v>0</v>
      </c>
      <c r="L36" s="1264" t="s">
        <v>593</v>
      </c>
      <c r="M36" s="1241">
        <v>0</v>
      </c>
      <c r="N36" s="1246" t="s">
        <v>593</v>
      </c>
      <c r="O36" s="1516" t="s">
        <v>957</v>
      </c>
      <c r="P36" s="1246" t="s">
        <v>593</v>
      </c>
      <c r="Q36" s="1516" t="s">
        <v>957</v>
      </c>
      <c r="R36" s="1241">
        <v>553.6673320000001</v>
      </c>
      <c r="S36" s="1241">
        <v>5986.0489999999991</v>
      </c>
      <c r="T36" s="1516" t="s">
        <v>957</v>
      </c>
      <c r="U36" s="1516" t="s">
        <v>957</v>
      </c>
      <c r="V36" s="1261">
        <v>24727.194</v>
      </c>
      <c r="W36" s="1246"/>
      <c r="X36" s="1261">
        <v>15610.123107676529</v>
      </c>
      <c r="Y36" s="1246" t="s">
        <v>593</v>
      </c>
      <c r="Z36" s="1226">
        <v>0</v>
      </c>
      <c r="AA36" s="1226">
        <v>0</v>
      </c>
      <c r="AB36" s="1226">
        <v>0</v>
      </c>
      <c r="AC36" s="1242">
        <v>7.6701490048185161E-2</v>
      </c>
      <c r="AD36" s="1246" t="s">
        <v>593</v>
      </c>
      <c r="AE36" s="1241">
        <v>13275.766914348518</v>
      </c>
      <c r="AF36" s="1516" t="s">
        <v>957</v>
      </c>
      <c r="AG36" s="1516" t="s">
        <v>957</v>
      </c>
      <c r="AH36" s="988">
        <v>65306.350317547782</v>
      </c>
      <c r="AI36" s="146">
        <v>33</v>
      </c>
      <c r="AJ36" s="114"/>
      <c r="AK36" s="114"/>
      <c r="AL36" s="120"/>
    </row>
    <row r="37" spans="1:38" ht="11.25" customHeight="1">
      <c r="A37" s="160"/>
      <c r="B37" s="1541"/>
      <c r="C37" s="1565" t="s">
        <v>95</v>
      </c>
      <c r="D37" s="1565"/>
      <c r="E37" s="161">
        <v>34</v>
      </c>
      <c r="F37" s="1266" t="s">
        <v>593</v>
      </c>
      <c r="G37" s="1266" t="s">
        <v>593</v>
      </c>
      <c r="H37" s="1232" t="s">
        <v>593</v>
      </c>
      <c r="I37" s="1267" t="s">
        <v>593</v>
      </c>
      <c r="J37" s="1231" t="s">
        <v>593</v>
      </c>
      <c r="K37" s="1229" t="s">
        <v>593</v>
      </c>
      <c r="L37" s="1264" t="s">
        <v>593</v>
      </c>
      <c r="M37" s="1246" t="s">
        <v>593</v>
      </c>
      <c r="N37" s="1267" t="s">
        <v>593</v>
      </c>
      <c r="O37" s="1267" t="s">
        <v>593</v>
      </c>
      <c r="P37" s="1267" t="s">
        <v>593</v>
      </c>
      <c r="Q37" s="1267" t="s">
        <v>593</v>
      </c>
      <c r="R37" s="1267" t="s">
        <v>593</v>
      </c>
      <c r="S37" s="1267" t="s">
        <v>593</v>
      </c>
      <c r="T37" s="1267" t="s">
        <v>593</v>
      </c>
      <c r="U37" s="1267" t="s">
        <v>593</v>
      </c>
      <c r="V37" s="1232" t="s">
        <v>593</v>
      </c>
      <c r="W37" s="1267"/>
      <c r="X37" s="1268">
        <v>34.902993689608948</v>
      </c>
      <c r="Y37" s="1267" t="s">
        <v>593</v>
      </c>
      <c r="Z37" s="1226">
        <v>170.624</v>
      </c>
      <c r="AA37" s="1267" t="s">
        <v>593</v>
      </c>
      <c r="AB37" s="1267" t="s">
        <v>593</v>
      </c>
      <c r="AC37" s="1232" t="s">
        <v>593</v>
      </c>
      <c r="AD37" s="1267" t="s">
        <v>593</v>
      </c>
      <c r="AE37" s="1269">
        <v>12145.346507681841</v>
      </c>
      <c r="AF37" s="1519" t="s">
        <v>957</v>
      </c>
      <c r="AG37" s="1246" t="s">
        <v>593</v>
      </c>
      <c r="AH37" s="987">
        <v>18499.68070137145</v>
      </c>
      <c r="AI37" s="146">
        <v>34</v>
      </c>
      <c r="AL37" s="120"/>
    </row>
    <row r="38" spans="1:38" ht="12.75" customHeight="1">
      <c r="A38" s="160"/>
      <c r="B38" s="1542"/>
      <c r="C38" s="1543" t="s">
        <v>87</v>
      </c>
      <c r="D38" s="1543"/>
      <c r="E38" s="147">
        <v>35</v>
      </c>
      <c r="F38" s="1518" t="s">
        <v>957</v>
      </c>
      <c r="G38" s="1241">
        <v>0</v>
      </c>
      <c r="H38" s="1515" t="s">
        <v>957</v>
      </c>
      <c r="I38" s="1226">
        <v>30.39276864</v>
      </c>
      <c r="J38" s="1241">
        <v>10799.897712975257</v>
      </c>
      <c r="K38" s="1242">
        <v>0</v>
      </c>
      <c r="L38" s="1264" t="s">
        <v>593</v>
      </c>
      <c r="M38" s="1226">
        <v>26717.624388392778</v>
      </c>
      <c r="N38" s="1226">
        <v>126031.5657234</v>
      </c>
      <c r="O38" s="1516" t="s">
        <v>957</v>
      </c>
      <c r="P38" s="1226">
        <v>6235.5494699487317</v>
      </c>
      <c r="Q38" s="1516" t="s">
        <v>957</v>
      </c>
      <c r="R38" s="1241">
        <v>1015.538414</v>
      </c>
      <c r="S38" s="1516" t="s">
        <v>957</v>
      </c>
      <c r="T38" s="1516" t="s">
        <v>957</v>
      </c>
      <c r="U38" s="1516" t="s">
        <v>957</v>
      </c>
      <c r="V38" s="1261">
        <v>1994.1320519999999</v>
      </c>
      <c r="W38" s="1246"/>
      <c r="X38" s="1515" t="s">
        <v>957</v>
      </c>
      <c r="Y38" s="1267" t="s">
        <v>593</v>
      </c>
      <c r="Z38" s="1241">
        <v>296.90437013426254</v>
      </c>
      <c r="AA38" s="1270">
        <v>122595.44542196296</v>
      </c>
      <c r="AB38" s="1241">
        <v>6067.406500000001</v>
      </c>
      <c r="AC38" s="1261">
        <v>43913.796078633626</v>
      </c>
      <c r="AD38" s="1246" t="s">
        <v>593</v>
      </c>
      <c r="AE38" s="1241">
        <v>277412.50230480009</v>
      </c>
      <c r="AF38" s="1516" t="s">
        <v>957</v>
      </c>
      <c r="AG38" s="1516" t="s">
        <v>957</v>
      </c>
      <c r="AH38" s="991">
        <v>1459756.9268033528</v>
      </c>
      <c r="AI38" s="146">
        <v>35</v>
      </c>
      <c r="AJ38" s="114"/>
      <c r="AK38" s="114"/>
      <c r="AL38" s="120"/>
    </row>
    <row r="39" spans="1:38" ht="12" customHeight="1">
      <c r="A39" s="160"/>
      <c r="B39" s="1542"/>
      <c r="C39" s="1543" t="s">
        <v>33</v>
      </c>
      <c r="D39" s="1543"/>
      <c r="E39" s="147">
        <v>36</v>
      </c>
      <c r="F39" s="1518" t="s">
        <v>957</v>
      </c>
      <c r="G39" s="1241">
        <v>0</v>
      </c>
      <c r="H39" s="1515" t="s">
        <v>957</v>
      </c>
      <c r="I39" s="1259">
        <v>0</v>
      </c>
      <c r="J39" s="1241">
        <v>2666.1674072856636</v>
      </c>
      <c r="K39" s="1261">
        <v>0</v>
      </c>
      <c r="L39" s="1264" t="s">
        <v>593</v>
      </c>
      <c r="M39" s="1226">
        <v>26717.624388392778</v>
      </c>
      <c r="N39" s="1272" t="s">
        <v>593</v>
      </c>
      <c r="O39" s="1516" t="s">
        <v>957</v>
      </c>
      <c r="P39" s="1274" t="s">
        <v>593</v>
      </c>
      <c r="Q39" s="1516" t="s">
        <v>957</v>
      </c>
      <c r="R39" s="1273">
        <v>0</v>
      </c>
      <c r="S39" s="1516" t="s">
        <v>957</v>
      </c>
      <c r="T39" s="1516" t="s">
        <v>957</v>
      </c>
      <c r="U39" s="1516" t="s">
        <v>957</v>
      </c>
      <c r="V39" s="1261">
        <v>1875.573052</v>
      </c>
      <c r="W39" s="1246"/>
      <c r="X39" s="1515" t="s">
        <v>957</v>
      </c>
      <c r="Y39" s="1265" t="s">
        <v>593</v>
      </c>
      <c r="Z39" s="1241">
        <v>0</v>
      </c>
      <c r="AA39" s="1246" t="s">
        <v>593</v>
      </c>
      <c r="AB39" s="1241">
        <v>11.5915</v>
      </c>
      <c r="AC39" s="1261">
        <v>0</v>
      </c>
      <c r="AD39" s="1246" t="s">
        <v>593</v>
      </c>
      <c r="AE39" s="1246" t="s">
        <v>593</v>
      </c>
      <c r="AF39" s="1246" t="s">
        <v>593</v>
      </c>
      <c r="AG39" s="1516" t="s">
        <v>957</v>
      </c>
      <c r="AH39" s="987">
        <v>59865.348564945321</v>
      </c>
      <c r="AI39" s="146">
        <v>36</v>
      </c>
      <c r="AJ39" s="114"/>
      <c r="AK39" s="114"/>
      <c r="AL39" s="120"/>
    </row>
    <row r="40" spans="1:38" ht="15" customHeight="1">
      <c r="A40" s="159"/>
      <c r="B40" s="1542"/>
      <c r="C40" s="1543" t="s">
        <v>57</v>
      </c>
      <c r="D40" s="1543"/>
      <c r="E40" s="147">
        <v>37</v>
      </c>
      <c r="F40" s="1276" t="s">
        <v>593</v>
      </c>
      <c r="G40" s="1264" t="s">
        <v>593</v>
      </c>
      <c r="H40" s="1277" t="s">
        <v>593</v>
      </c>
      <c r="I40" s="1246" t="s">
        <v>593</v>
      </c>
      <c r="J40" s="1231" t="s">
        <v>593</v>
      </c>
      <c r="K40" s="1229" t="s">
        <v>593</v>
      </c>
      <c r="L40" s="1230" t="s">
        <v>593</v>
      </c>
      <c r="M40" s="1246" t="s">
        <v>593</v>
      </c>
      <c r="N40" s="1267" t="s">
        <v>593</v>
      </c>
      <c r="O40" s="1267" t="s">
        <v>593</v>
      </c>
      <c r="P40" s="1246" t="s">
        <v>593</v>
      </c>
      <c r="Q40" s="1246" t="s">
        <v>593</v>
      </c>
      <c r="R40" s="1246" t="s">
        <v>593</v>
      </c>
      <c r="S40" s="1246" t="s">
        <v>593</v>
      </c>
      <c r="T40" s="1246" t="s">
        <v>593</v>
      </c>
      <c r="U40" s="1246" t="s">
        <v>593</v>
      </c>
      <c r="V40" s="1261">
        <v>0</v>
      </c>
      <c r="W40" s="1246"/>
      <c r="X40" s="1245" t="s">
        <v>593</v>
      </c>
      <c r="Y40" s="1278" t="s">
        <v>593</v>
      </c>
      <c r="Z40" s="1278" t="s">
        <v>593</v>
      </c>
      <c r="AA40" s="1278" t="s">
        <v>593</v>
      </c>
      <c r="AB40" s="1246" t="s">
        <v>593</v>
      </c>
      <c r="AC40" s="1245" t="s">
        <v>593</v>
      </c>
      <c r="AD40" s="1246" t="s">
        <v>593</v>
      </c>
      <c r="AE40" s="1246" t="s">
        <v>593</v>
      </c>
      <c r="AF40" s="1241">
        <v>7729.8907116000119</v>
      </c>
      <c r="AG40" s="1246" t="s">
        <v>593</v>
      </c>
      <c r="AH40" s="988">
        <v>7729.8907116000119</v>
      </c>
      <c r="AI40" s="146">
        <v>37</v>
      </c>
      <c r="AJ40" s="114"/>
      <c r="AK40" s="114"/>
      <c r="AL40" s="120"/>
    </row>
    <row r="41" spans="1:38" ht="11.25" customHeight="1">
      <c r="A41" s="1537" t="s">
        <v>34</v>
      </c>
      <c r="B41" s="158"/>
      <c r="C41" s="1550" t="s">
        <v>34</v>
      </c>
      <c r="D41" s="1550"/>
      <c r="E41" s="147">
        <v>38</v>
      </c>
      <c r="F41" s="1294">
        <v>5723.6350000000002</v>
      </c>
      <c r="G41" s="1251">
        <v>0</v>
      </c>
      <c r="H41" s="1279">
        <v>1420.6080000000002</v>
      </c>
      <c r="I41" s="1253">
        <v>30.39276864</v>
      </c>
      <c r="J41" s="1251">
        <v>8133.7303056895944</v>
      </c>
      <c r="K41" s="1279">
        <v>0</v>
      </c>
      <c r="L41" s="1280" t="s">
        <v>593</v>
      </c>
      <c r="M41" s="1254" t="s">
        <v>593</v>
      </c>
      <c r="N41" s="1253">
        <v>126031.5657234</v>
      </c>
      <c r="O41" s="1251">
        <v>269198.48474485491</v>
      </c>
      <c r="P41" s="1253">
        <v>6235.5494699487317</v>
      </c>
      <c r="Q41" s="1251">
        <v>154326.60393966164</v>
      </c>
      <c r="R41" s="1251">
        <v>1015.538414</v>
      </c>
      <c r="S41" s="1251">
        <v>1077.6500000000001</v>
      </c>
      <c r="T41" s="1251">
        <v>2936.9881184155711</v>
      </c>
      <c r="U41" s="1251">
        <v>10200.699831680289</v>
      </c>
      <c r="V41" s="1252">
        <v>118.559</v>
      </c>
      <c r="W41" s="1254"/>
      <c r="X41" s="1252">
        <v>288759.78437738575</v>
      </c>
      <c r="Y41" s="1254" t="s">
        <v>593</v>
      </c>
      <c r="Z41" s="1226">
        <v>296.90437013426254</v>
      </c>
      <c r="AA41" s="1251">
        <v>122595.44542196296</v>
      </c>
      <c r="AB41" s="1251">
        <v>6055.8150000000005</v>
      </c>
      <c r="AC41" s="1279">
        <v>43913.796078633626</v>
      </c>
      <c r="AD41" s="1281" t="s">
        <v>593</v>
      </c>
      <c r="AE41" s="1251">
        <v>277412.50230480009</v>
      </c>
      <c r="AF41" s="1253">
        <v>56932.900080799998</v>
      </c>
      <c r="AG41" s="1251">
        <v>25204.315999999995</v>
      </c>
      <c r="AH41" s="990">
        <v>1407621.4689500076</v>
      </c>
      <c r="AI41" s="146">
        <v>38</v>
      </c>
      <c r="AJ41" s="114"/>
      <c r="AK41" s="114"/>
      <c r="AL41" s="120"/>
    </row>
    <row r="42" spans="1:38" ht="11.25" customHeight="1">
      <c r="A42" s="1538"/>
      <c r="B42" s="151"/>
      <c r="C42" s="1540" t="s">
        <v>109</v>
      </c>
      <c r="D42" s="1540"/>
      <c r="E42" s="154">
        <v>39</v>
      </c>
      <c r="F42" s="1520" t="s">
        <v>957</v>
      </c>
      <c r="G42" s="1225">
        <v>0</v>
      </c>
      <c r="H42" s="1517" t="s">
        <v>957</v>
      </c>
      <c r="I42" s="1248">
        <v>0</v>
      </c>
      <c r="J42" s="1225">
        <v>0</v>
      </c>
      <c r="K42" s="1238">
        <v>0</v>
      </c>
      <c r="L42" s="1230" t="s">
        <v>593</v>
      </c>
      <c r="M42" s="1231" t="s">
        <v>593</v>
      </c>
      <c r="N42" s="1231" t="s">
        <v>593</v>
      </c>
      <c r="O42" s="1514" t="s">
        <v>957</v>
      </c>
      <c r="P42" s="1231" t="s">
        <v>593</v>
      </c>
      <c r="Q42" s="1225">
        <v>1522.2750000000001</v>
      </c>
      <c r="R42" s="1514" t="s">
        <v>957</v>
      </c>
      <c r="S42" s="1225">
        <v>0</v>
      </c>
      <c r="T42" s="1225">
        <v>0</v>
      </c>
      <c r="U42" s="1225">
        <v>81.073999999999998</v>
      </c>
      <c r="V42" s="1236">
        <v>0</v>
      </c>
      <c r="W42" s="1231"/>
      <c r="X42" s="1236">
        <v>20508.769</v>
      </c>
      <c r="Y42" s="1231" t="s">
        <v>593</v>
      </c>
      <c r="Z42" s="1225">
        <v>146.09517037288231</v>
      </c>
      <c r="AA42" s="1225">
        <v>1213.4199999999998</v>
      </c>
      <c r="AB42" s="1225">
        <v>0</v>
      </c>
      <c r="AC42" s="1238">
        <v>0.30576777853366338</v>
      </c>
      <c r="AD42" s="1231" t="s">
        <v>593</v>
      </c>
      <c r="AE42" s="1225">
        <v>10375.08606</v>
      </c>
      <c r="AF42" s="1225">
        <v>1550.8789999999999</v>
      </c>
      <c r="AG42" s="1225">
        <v>0</v>
      </c>
      <c r="AH42" s="987">
        <v>36556.384468307238</v>
      </c>
      <c r="AI42" s="155">
        <v>39</v>
      </c>
      <c r="AL42" s="120"/>
    </row>
    <row r="43" spans="1:38" ht="11.25" customHeight="1">
      <c r="A43" s="1538"/>
      <c r="B43" s="151"/>
      <c r="C43" s="1540" t="s">
        <v>107</v>
      </c>
      <c r="D43" s="1540"/>
      <c r="E43" s="156">
        <v>40</v>
      </c>
      <c r="F43" s="1520" t="s">
        <v>957</v>
      </c>
      <c r="G43" s="1225">
        <v>0</v>
      </c>
      <c r="H43" s="1238">
        <v>0</v>
      </c>
      <c r="I43" s="1248">
        <v>0</v>
      </c>
      <c r="J43" s="1224">
        <v>0</v>
      </c>
      <c r="K43" s="1238">
        <v>0</v>
      </c>
      <c r="L43" s="1230" t="s">
        <v>593</v>
      </c>
      <c r="M43" s="1231" t="s">
        <v>593</v>
      </c>
      <c r="N43" s="1231" t="s">
        <v>593</v>
      </c>
      <c r="O43" s="1225">
        <v>0</v>
      </c>
      <c r="P43" s="1231" t="s">
        <v>593</v>
      </c>
      <c r="Q43" s="1225">
        <v>109.346</v>
      </c>
      <c r="R43" s="1225">
        <v>0</v>
      </c>
      <c r="S43" s="1225">
        <v>0</v>
      </c>
      <c r="T43" s="1225">
        <v>0</v>
      </c>
      <c r="U43" s="1514" t="s">
        <v>957</v>
      </c>
      <c r="V43" s="1236">
        <v>0</v>
      </c>
      <c r="W43" s="1231"/>
      <c r="X43" s="1236">
        <v>1937.7920000000001</v>
      </c>
      <c r="Y43" s="1231" t="s">
        <v>593</v>
      </c>
      <c r="Z43" s="1225">
        <v>3.048</v>
      </c>
      <c r="AA43" s="1514" t="s">
        <v>957</v>
      </c>
      <c r="AB43" s="1225">
        <v>0</v>
      </c>
      <c r="AC43" s="1238">
        <v>0.14299999999999999</v>
      </c>
      <c r="AD43" s="1231" t="s">
        <v>593</v>
      </c>
      <c r="AE43" s="1225">
        <v>1692.5469479999999</v>
      </c>
      <c r="AF43" s="1225">
        <v>52.984000000000002</v>
      </c>
      <c r="AG43" s="1225">
        <v>0</v>
      </c>
      <c r="AH43" s="987">
        <v>4016.1059479999999</v>
      </c>
      <c r="AI43" s="155">
        <v>40</v>
      </c>
      <c r="AL43" s="120"/>
    </row>
    <row r="44" spans="1:38" ht="11.25" customHeight="1">
      <c r="A44" s="1538"/>
      <c r="B44" s="151"/>
      <c r="C44" s="1540" t="s">
        <v>106</v>
      </c>
      <c r="D44" s="1540"/>
      <c r="E44" s="156">
        <v>41</v>
      </c>
      <c r="F44" s="1520" t="s">
        <v>957</v>
      </c>
      <c r="G44" s="1225">
        <v>0</v>
      </c>
      <c r="H44" s="1238">
        <v>0</v>
      </c>
      <c r="I44" s="1247">
        <v>0</v>
      </c>
      <c r="J44" s="1514" t="s">
        <v>957</v>
      </c>
      <c r="K44" s="1238">
        <v>0</v>
      </c>
      <c r="L44" s="1230" t="s">
        <v>593</v>
      </c>
      <c r="M44" s="1231" t="s">
        <v>593</v>
      </c>
      <c r="N44" s="1231" t="s">
        <v>593</v>
      </c>
      <c r="O44" s="1225">
        <v>0</v>
      </c>
      <c r="P44" s="1231" t="s">
        <v>593</v>
      </c>
      <c r="Q44" s="1225">
        <v>133.017</v>
      </c>
      <c r="R44" s="1514" t="s">
        <v>957</v>
      </c>
      <c r="S44" s="1225">
        <v>0</v>
      </c>
      <c r="T44" s="1514" t="s">
        <v>957</v>
      </c>
      <c r="U44" s="1225">
        <v>8.2409999999999997</v>
      </c>
      <c r="V44" s="1236">
        <v>0</v>
      </c>
      <c r="W44" s="1231"/>
      <c r="X44" s="1238">
        <v>13154.753000000001</v>
      </c>
      <c r="Y44" s="1231" t="s">
        <v>593</v>
      </c>
      <c r="Z44" s="1225">
        <v>102.16224149282567</v>
      </c>
      <c r="AA44" s="1514" t="s">
        <v>957</v>
      </c>
      <c r="AB44" s="1514" t="s">
        <v>957</v>
      </c>
      <c r="AC44" s="1238">
        <v>0</v>
      </c>
      <c r="AD44" s="1231" t="s">
        <v>593</v>
      </c>
      <c r="AE44" s="1225">
        <v>16609.773816000001</v>
      </c>
      <c r="AF44" s="1225">
        <v>5760.6149999999998</v>
      </c>
      <c r="AG44" s="1225">
        <v>1510.4234999999999</v>
      </c>
      <c r="AH44" s="987">
        <v>43107.897057492817</v>
      </c>
      <c r="AI44" s="155">
        <v>41</v>
      </c>
      <c r="AL44" s="120"/>
    </row>
    <row r="45" spans="1:38" ht="10.15" customHeight="1">
      <c r="A45" s="1538"/>
      <c r="B45" s="151"/>
      <c r="C45" s="1540" t="s">
        <v>104</v>
      </c>
      <c r="D45" s="1540"/>
      <c r="E45" s="156">
        <v>42</v>
      </c>
      <c r="F45" s="1520" t="s">
        <v>957</v>
      </c>
      <c r="G45" s="1225">
        <v>0</v>
      </c>
      <c r="H45" s="1517" t="s">
        <v>957</v>
      </c>
      <c r="I45" s="1247">
        <v>0</v>
      </c>
      <c r="J45" s="1225">
        <v>0</v>
      </c>
      <c r="K45" s="1238">
        <v>0</v>
      </c>
      <c r="L45" s="1230" t="s">
        <v>593</v>
      </c>
      <c r="M45" s="1231" t="s">
        <v>593</v>
      </c>
      <c r="N45" s="1231" t="s">
        <v>593</v>
      </c>
      <c r="O45" s="1514" t="s">
        <v>957</v>
      </c>
      <c r="P45" s="1231" t="s">
        <v>593</v>
      </c>
      <c r="Q45" s="1225">
        <v>283.791</v>
      </c>
      <c r="R45" s="1514" t="s">
        <v>957</v>
      </c>
      <c r="S45" s="1514" t="s">
        <v>957</v>
      </c>
      <c r="T45" s="1514" t="s">
        <v>957</v>
      </c>
      <c r="U45" s="1514" t="s">
        <v>957</v>
      </c>
      <c r="V45" s="1517" t="s">
        <v>957</v>
      </c>
      <c r="W45" s="1231"/>
      <c r="X45" s="1238">
        <v>16869.73</v>
      </c>
      <c r="Y45" s="1231" t="s">
        <v>593</v>
      </c>
      <c r="Z45" s="1514" t="s">
        <v>957</v>
      </c>
      <c r="AA45" s="1225">
        <v>20.521999999999998</v>
      </c>
      <c r="AB45" s="1514" t="s">
        <v>957</v>
      </c>
      <c r="AC45" s="1517" t="s">
        <v>957</v>
      </c>
      <c r="AD45" s="1231" t="s">
        <v>593</v>
      </c>
      <c r="AE45" s="1225">
        <v>26672.714459999996</v>
      </c>
      <c r="AF45" s="1225">
        <v>5101.0190000000002</v>
      </c>
      <c r="AG45" s="1225">
        <v>13875.994000000001</v>
      </c>
      <c r="AH45" s="987">
        <v>63931.184372669893</v>
      </c>
      <c r="AI45" s="155">
        <v>42</v>
      </c>
      <c r="AL45" s="120"/>
    </row>
    <row r="46" spans="1:38" ht="11.25" customHeight="1">
      <c r="A46" s="1538"/>
      <c r="B46" s="151"/>
      <c r="C46" s="1540" t="s">
        <v>210</v>
      </c>
      <c r="D46" s="1540"/>
      <c r="E46" s="156">
        <v>43</v>
      </c>
      <c r="F46" s="1247">
        <v>0</v>
      </c>
      <c r="G46" s="1225">
        <v>0</v>
      </c>
      <c r="H46" s="1238">
        <v>0</v>
      </c>
      <c r="I46" s="1247">
        <v>0</v>
      </c>
      <c r="J46" s="1225">
        <v>0</v>
      </c>
      <c r="K46" s="1238">
        <v>0</v>
      </c>
      <c r="L46" s="1257">
        <v>0</v>
      </c>
      <c r="M46" s="1225">
        <v>0</v>
      </c>
      <c r="N46" s="1225">
        <v>0</v>
      </c>
      <c r="O46" s="1514" t="s">
        <v>957</v>
      </c>
      <c r="P46" s="1225">
        <v>0</v>
      </c>
      <c r="Q46" s="1225">
        <v>333.76600000000002</v>
      </c>
      <c r="R46" s="1514" t="s">
        <v>957</v>
      </c>
      <c r="S46" s="1225">
        <v>0</v>
      </c>
      <c r="T46" s="1225">
        <v>0</v>
      </c>
      <c r="U46" s="1225">
        <v>47.908999999999999</v>
      </c>
      <c r="V46" s="1517" t="s">
        <v>957</v>
      </c>
      <c r="W46" s="1231"/>
      <c r="X46" s="1238">
        <v>3518.9470000000001</v>
      </c>
      <c r="Y46" s="1225">
        <v>0</v>
      </c>
      <c r="Z46" s="1225">
        <v>0</v>
      </c>
      <c r="AA46" s="1514" t="s">
        <v>957</v>
      </c>
      <c r="AB46" s="1225">
        <v>0</v>
      </c>
      <c r="AC46" s="1238">
        <v>0.24776777853366339</v>
      </c>
      <c r="AD46" s="1231" t="s">
        <v>593</v>
      </c>
      <c r="AE46" s="1225">
        <v>8449.0176599999995</v>
      </c>
      <c r="AF46" s="1225">
        <v>392.58300000000003</v>
      </c>
      <c r="AG46" s="1225">
        <v>0</v>
      </c>
      <c r="AH46" s="987">
        <v>12810.226647934358</v>
      </c>
      <c r="AI46" s="155">
        <v>43</v>
      </c>
      <c r="AL46" s="120"/>
    </row>
    <row r="47" spans="1:38" ht="11.25" customHeight="1">
      <c r="A47" s="1538"/>
      <c r="B47" s="151"/>
      <c r="C47" s="1540" t="s">
        <v>102</v>
      </c>
      <c r="D47" s="1540"/>
      <c r="E47" s="156">
        <v>44</v>
      </c>
      <c r="F47" s="1247">
        <v>2052.864</v>
      </c>
      <c r="G47" s="1225">
        <v>0</v>
      </c>
      <c r="H47" s="1517" t="s">
        <v>957</v>
      </c>
      <c r="I47" s="1247">
        <v>0</v>
      </c>
      <c r="J47" s="1225">
        <v>4285.4160000000002</v>
      </c>
      <c r="K47" s="1238">
        <v>0</v>
      </c>
      <c r="L47" s="1230" t="s">
        <v>593</v>
      </c>
      <c r="M47" s="1231" t="s">
        <v>593</v>
      </c>
      <c r="N47" s="1231" t="s">
        <v>593</v>
      </c>
      <c r="O47" s="1225">
        <v>28.929617242103003</v>
      </c>
      <c r="P47" s="1231" t="s">
        <v>593</v>
      </c>
      <c r="Q47" s="1225">
        <v>844.30899999999997</v>
      </c>
      <c r="R47" s="1514" t="s">
        <v>957</v>
      </c>
      <c r="S47" s="1514" t="s">
        <v>957</v>
      </c>
      <c r="T47" s="1514" t="s">
        <v>957</v>
      </c>
      <c r="U47" s="1225">
        <v>111.41200000000001</v>
      </c>
      <c r="V47" s="1236">
        <v>0</v>
      </c>
      <c r="W47" s="1231"/>
      <c r="X47" s="1238">
        <v>24757.819</v>
      </c>
      <c r="Y47" s="1231" t="s">
        <v>593</v>
      </c>
      <c r="Z47" s="1225">
        <v>12.263999999999999</v>
      </c>
      <c r="AA47" s="1225">
        <v>981.23700000000008</v>
      </c>
      <c r="AB47" s="1225">
        <v>4250.4865</v>
      </c>
      <c r="AC47" s="1238">
        <v>93.416499069545551</v>
      </c>
      <c r="AD47" s="1231" t="s">
        <v>593</v>
      </c>
      <c r="AE47" s="1225">
        <v>9300.2069879999999</v>
      </c>
      <c r="AF47" s="1225">
        <v>124.315</v>
      </c>
      <c r="AG47" s="1225">
        <v>9460.2465000000011</v>
      </c>
      <c r="AH47" s="987">
        <v>59812.063104311652</v>
      </c>
      <c r="AI47" s="155">
        <v>44</v>
      </c>
      <c r="AL47" s="120"/>
    </row>
    <row r="48" spans="1:38" ht="14.25">
      <c r="A48" s="1538"/>
      <c r="B48" s="151"/>
      <c r="C48" s="1540" t="s">
        <v>101</v>
      </c>
      <c r="D48" s="1540"/>
      <c r="E48" s="156">
        <v>45</v>
      </c>
      <c r="F48" s="1247">
        <v>0</v>
      </c>
      <c r="G48" s="1225">
        <v>0</v>
      </c>
      <c r="H48" s="1238">
        <v>667.87199999999996</v>
      </c>
      <c r="I48" s="1247">
        <v>0</v>
      </c>
      <c r="J48" s="1225">
        <v>0</v>
      </c>
      <c r="K48" s="1238">
        <v>0</v>
      </c>
      <c r="L48" s="1230" t="s">
        <v>593</v>
      </c>
      <c r="M48" s="1231" t="s">
        <v>593</v>
      </c>
      <c r="N48" s="1231" t="s">
        <v>593</v>
      </c>
      <c r="O48" s="1514" t="s">
        <v>957</v>
      </c>
      <c r="P48" s="1231" t="s">
        <v>593</v>
      </c>
      <c r="Q48" s="1225">
        <v>156.75700000000001</v>
      </c>
      <c r="R48" s="1225">
        <v>0</v>
      </c>
      <c r="S48" s="1225">
        <v>0</v>
      </c>
      <c r="T48" s="1514" t="s">
        <v>957</v>
      </c>
      <c r="U48" s="1225">
        <v>35.828000000000003</v>
      </c>
      <c r="V48" s="1236">
        <v>0</v>
      </c>
      <c r="W48" s="1231"/>
      <c r="X48" s="1238">
        <v>6216.7269999999999</v>
      </c>
      <c r="Y48" s="1231" t="s">
        <v>593</v>
      </c>
      <c r="Z48" s="1225">
        <v>0</v>
      </c>
      <c r="AA48" s="1514" t="s">
        <v>957</v>
      </c>
      <c r="AB48" s="1225">
        <v>0</v>
      </c>
      <c r="AC48" s="1238">
        <v>2.2559261778877988E-3</v>
      </c>
      <c r="AD48" s="1231" t="s">
        <v>593</v>
      </c>
      <c r="AE48" s="1225">
        <v>8411.3925839999993</v>
      </c>
      <c r="AF48" s="1514" t="s">
        <v>957</v>
      </c>
      <c r="AG48" s="1514" t="s">
        <v>957</v>
      </c>
      <c r="AH48" s="987">
        <v>15533.456246644784</v>
      </c>
      <c r="AI48" s="155">
        <v>45</v>
      </c>
      <c r="AL48" s="120"/>
    </row>
    <row r="49" spans="1:38" ht="11.25" customHeight="1">
      <c r="A49" s="1538"/>
      <c r="B49" s="151"/>
      <c r="C49" s="1540" t="s">
        <v>100</v>
      </c>
      <c r="D49" s="1540"/>
      <c r="E49" s="156">
        <v>46</v>
      </c>
      <c r="F49" s="1520" t="s">
        <v>957</v>
      </c>
      <c r="G49" s="1225">
        <v>0</v>
      </c>
      <c r="H49" s="1238">
        <v>0</v>
      </c>
      <c r="I49" s="1247">
        <v>0</v>
      </c>
      <c r="J49" s="1225">
        <v>2.1368636400000005</v>
      </c>
      <c r="K49" s="1238">
        <v>0</v>
      </c>
      <c r="L49" s="1230" t="s">
        <v>593</v>
      </c>
      <c r="M49" s="1231" t="s">
        <v>593</v>
      </c>
      <c r="N49" s="1231" t="s">
        <v>593</v>
      </c>
      <c r="O49" s="1514" t="s">
        <v>957</v>
      </c>
      <c r="P49" s="1231" t="s">
        <v>593</v>
      </c>
      <c r="Q49" s="1225">
        <v>543.12599999999998</v>
      </c>
      <c r="R49" s="1514" t="s">
        <v>957</v>
      </c>
      <c r="S49" s="1225">
        <v>0</v>
      </c>
      <c r="T49" s="1225">
        <v>0</v>
      </c>
      <c r="U49" s="1225">
        <v>71.007000000000005</v>
      </c>
      <c r="V49" s="1236">
        <v>0</v>
      </c>
      <c r="W49" s="1231"/>
      <c r="X49" s="1238">
        <v>3685.0709999999999</v>
      </c>
      <c r="Y49" s="1231" t="s">
        <v>593</v>
      </c>
      <c r="Z49" s="1514" t="s">
        <v>957</v>
      </c>
      <c r="AA49" s="1225">
        <v>478.851</v>
      </c>
      <c r="AB49" s="1225">
        <v>0</v>
      </c>
      <c r="AC49" s="1238">
        <v>21.245815187956765</v>
      </c>
      <c r="AD49" s="1231" t="s">
        <v>593</v>
      </c>
      <c r="AE49" s="1225">
        <v>6243.0830999999998</v>
      </c>
      <c r="AF49" s="1514" t="s">
        <v>957</v>
      </c>
      <c r="AG49" s="1514" t="s">
        <v>957</v>
      </c>
      <c r="AH49" s="987">
        <v>11242.828252732646</v>
      </c>
      <c r="AI49" s="155">
        <v>46</v>
      </c>
      <c r="AL49" s="120"/>
    </row>
    <row r="50" spans="1:38" ht="11.25" customHeight="1">
      <c r="A50" s="1538"/>
      <c r="B50" s="151"/>
      <c r="C50" s="1540" t="s">
        <v>99</v>
      </c>
      <c r="D50" s="1540"/>
      <c r="E50" s="156">
        <v>47</v>
      </c>
      <c r="F50" s="1520" t="s">
        <v>957</v>
      </c>
      <c r="G50" s="1225">
        <v>0</v>
      </c>
      <c r="H50" s="1517" t="s">
        <v>957</v>
      </c>
      <c r="I50" s="1247">
        <v>0</v>
      </c>
      <c r="J50" s="1225">
        <v>0</v>
      </c>
      <c r="K50" s="1238">
        <v>0</v>
      </c>
      <c r="L50" s="1230" t="s">
        <v>593</v>
      </c>
      <c r="M50" s="1231" t="s">
        <v>593</v>
      </c>
      <c r="N50" s="1231" t="s">
        <v>593</v>
      </c>
      <c r="O50" s="1225">
        <v>28.484583649061836</v>
      </c>
      <c r="P50" s="1231" t="s">
        <v>593</v>
      </c>
      <c r="Q50" s="1225">
        <v>545.21100000000001</v>
      </c>
      <c r="R50" s="1514" t="s">
        <v>957</v>
      </c>
      <c r="S50" s="1225">
        <v>0</v>
      </c>
      <c r="T50" s="1514" t="s">
        <v>957</v>
      </c>
      <c r="U50" s="1225">
        <v>114.536</v>
      </c>
      <c r="V50" s="1236">
        <v>0</v>
      </c>
      <c r="W50" s="1231"/>
      <c r="X50" s="1238">
        <v>4840.8190000000004</v>
      </c>
      <c r="Y50" s="1231" t="s">
        <v>593</v>
      </c>
      <c r="Z50" s="1514" t="s">
        <v>957</v>
      </c>
      <c r="AA50" s="1225">
        <v>73.254000000000005</v>
      </c>
      <c r="AB50" s="1514" t="s">
        <v>957</v>
      </c>
      <c r="AC50" s="1238">
        <v>11.123219438656113</v>
      </c>
      <c r="AD50" s="1231" t="s">
        <v>593</v>
      </c>
      <c r="AE50" s="1225">
        <v>9013.2799319999995</v>
      </c>
      <c r="AF50" s="1225">
        <v>1120.2339999999999</v>
      </c>
      <c r="AG50" s="1514" t="s">
        <v>957</v>
      </c>
      <c r="AH50" s="987">
        <v>16856.156735087719</v>
      </c>
      <c r="AI50" s="155">
        <v>47</v>
      </c>
      <c r="AL50" s="120"/>
    </row>
    <row r="51" spans="1:38" ht="11.25" customHeight="1">
      <c r="A51" s="1538"/>
      <c r="B51" s="151"/>
      <c r="C51" s="1540" t="s">
        <v>98</v>
      </c>
      <c r="D51" s="1540"/>
      <c r="E51" s="156">
        <v>48</v>
      </c>
      <c r="F51" s="1247">
        <v>0</v>
      </c>
      <c r="G51" s="1225">
        <v>0</v>
      </c>
      <c r="H51" s="1238">
        <v>0</v>
      </c>
      <c r="I51" s="1247">
        <v>0</v>
      </c>
      <c r="J51" s="1225">
        <v>0</v>
      </c>
      <c r="K51" s="1238">
        <v>0</v>
      </c>
      <c r="L51" s="1230" t="s">
        <v>593</v>
      </c>
      <c r="M51" s="1231" t="s">
        <v>593</v>
      </c>
      <c r="N51" s="1231" t="s">
        <v>593</v>
      </c>
      <c r="O51" s="1514" t="s">
        <v>957</v>
      </c>
      <c r="P51" s="1231" t="s">
        <v>593</v>
      </c>
      <c r="Q51" s="1225">
        <v>173.00700000000001</v>
      </c>
      <c r="R51" s="1514" t="s">
        <v>957</v>
      </c>
      <c r="S51" s="1225">
        <v>0</v>
      </c>
      <c r="T51" s="1514" t="s">
        <v>957</v>
      </c>
      <c r="U51" s="1225">
        <v>17.707999999999998</v>
      </c>
      <c r="V51" s="1236">
        <v>0</v>
      </c>
      <c r="W51" s="1231"/>
      <c r="X51" s="1238">
        <v>1765.5730000000001</v>
      </c>
      <c r="Y51" s="1231" t="s">
        <v>593</v>
      </c>
      <c r="Z51" s="1225">
        <v>0</v>
      </c>
      <c r="AA51" s="1514" t="s">
        <v>957</v>
      </c>
      <c r="AB51" s="1225">
        <v>0</v>
      </c>
      <c r="AC51" s="1238">
        <v>2.9883555706732681</v>
      </c>
      <c r="AD51" s="1231" t="s">
        <v>593</v>
      </c>
      <c r="AE51" s="1225">
        <v>3781.9962</v>
      </c>
      <c r="AF51" s="1225">
        <v>485.23200000000003</v>
      </c>
      <c r="AG51" s="1514" t="s">
        <v>957</v>
      </c>
      <c r="AH51" s="987">
        <v>6266.9759586871669</v>
      </c>
      <c r="AI51" s="155">
        <v>48</v>
      </c>
      <c r="AL51" s="120"/>
    </row>
    <row r="52" spans="1:38" ht="11.25" customHeight="1">
      <c r="A52" s="1538"/>
      <c r="B52" s="151"/>
      <c r="C52" s="1540" t="s">
        <v>97</v>
      </c>
      <c r="D52" s="1540"/>
      <c r="E52" s="156">
        <v>49</v>
      </c>
      <c r="F52" s="1247">
        <v>0</v>
      </c>
      <c r="G52" s="1225">
        <v>0</v>
      </c>
      <c r="H52" s="1238">
        <v>0</v>
      </c>
      <c r="I52" s="1247">
        <v>0</v>
      </c>
      <c r="J52" s="1514" t="s">
        <v>957</v>
      </c>
      <c r="K52" s="1238">
        <v>0</v>
      </c>
      <c r="L52" s="1230" t="s">
        <v>593</v>
      </c>
      <c r="M52" s="1231" t="s">
        <v>593</v>
      </c>
      <c r="N52" s="1231" t="s">
        <v>593</v>
      </c>
      <c r="O52" s="1514" t="s">
        <v>957</v>
      </c>
      <c r="P52" s="1231" t="s">
        <v>593</v>
      </c>
      <c r="Q52" s="1225">
        <v>256.02800000000002</v>
      </c>
      <c r="R52" s="1225">
        <v>0</v>
      </c>
      <c r="S52" s="1225">
        <v>0</v>
      </c>
      <c r="T52" s="1514" t="s">
        <v>957</v>
      </c>
      <c r="U52" s="1225">
        <v>25.725999999999999</v>
      </c>
      <c r="V52" s="1236">
        <v>0</v>
      </c>
      <c r="W52" s="1231"/>
      <c r="X52" s="1236">
        <v>7221.2119999999995</v>
      </c>
      <c r="Y52" s="1231" t="s">
        <v>593</v>
      </c>
      <c r="Z52" s="1225">
        <v>0.20300000000000001</v>
      </c>
      <c r="AA52" s="1225">
        <v>99.914000000000001</v>
      </c>
      <c r="AB52" s="1225">
        <v>0</v>
      </c>
      <c r="AC52" s="1517" t="s">
        <v>957</v>
      </c>
      <c r="AD52" s="1231" t="s">
        <v>593</v>
      </c>
      <c r="AE52" s="1225">
        <v>11982.646368000002</v>
      </c>
      <c r="AF52" s="1225">
        <v>1653.4760000000001</v>
      </c>
      <c r="AG52" s="1514" t="s">
        <v>957</v>
      </c>
      <c r="AH52" s="987">
        <v>21547.300315391465</v>
      </c>
      <c r="AI52" s="155">
        <v>49</v>
      </c>
      <c r="AL52" s="120"/>
    </row>
    <row r="53" spans="1:38" ht="11.25" customHeight="1">
      <c r="A53" s="1538"/>
      <c r="B53" s="151"/>
      <c r="C53" s="1540" t="s">
        <v>209</v>
      </c>
      <c r="D53" s="1540"/>
      <c r="E53" s="156">
        <v>50</v>
      </c>
      <c r="F53" s="1247">
        <v>0</v>
      </c>
      <c r="G53" s="1225">
        <v>0</v>
      </c>
      <c r="H53" s="1238">
        <v>0</v>
      </c>
      <c r="I53" s="1247">
        <v>30.39276864</v>
      </c>
      <c r="J53" s="1225">
        <v>1821.7741910916316</v>
      </c>
      <c r="K53" s="1238">
        <v>0</v>
      </c>
      <c r="L53" s="1230" t="s">
        <v>593</v>
      </c>
      <c r="M53" s="1231" t="s">
        <v>593</v>
      </c>
      <c r="N53" s="1231" t="s">
        <v>593</v>
      </c>
      <c r="O53" s="1514" t="s">
        <v>957</v>
      </c>
      <c r="P53" s="1231" t="s">
        <v>593</v>
      </c>
      <c r="Q53" s="1225">
        <v>585.97899999999993</v>
      </c>
      <c r="R53" s="1514" t="s">
        <v>957</v>
      </c>
      <c r="S53" s="1514" t="s">
        <v>957</v>
      </c>
      <c r="T53" s="1514" t="s">
        <v>957</v>
      </c>
      <c r="U53" s="1225">
        <v>107.19100000000002</v>
      </c>
      <c r="V53" s="1236">
        <v>0</v>
      </c>
      <c r="W53" s="1231"/>
      <c r="X53" s="1236">
        <v>3478.913</v>
      </c>
      <c r="Y53" s="1231" t="s">
        <v>593</v>
      </c>
      <c r="Z53" s="1225">
        <v>0</v>
      </c>
      <c r="AA53" s="1225">
        <v>10011.346</v>
      </c>
      <c r="AB53" s="1225">
        <v>0</v>
      </c>
      <c r="AC53" s="1517" t="s">
        <v>957</v>
      </c>
      <c r="AD53" s="1231" t="s">
        <v>593</v>
      </c>
      <c r="AE53" s="1225">
        <v>10178.314884000001</v>
      </c>
      <c r="AF53" s="1225">
        <v>1125.5819999999999</v>
      </c>
      <c r="AG53" s="1514" t="s">
        <v>957</v>
      </c>
      <c r="AH53" s="987">
        <v>27551.900361588716</v>
      </c>
      <c r="AI53" s="153">
        <v>50</v>
      </c>
      <c r="AL53" s="120"/>
    </row>
    <row r="54" spans="1:38" ht="11.25" customHeight="1">
      <c r="A54" s="1538"/>
      <c r="B54" s="151"/>
      <c r="C54" s="1543" t="s">
        <v>485</v>
      </c>
      <c r="D54" s="1543"/>
      <c r="E54" s="147">
        <v>51</v>
      </c>
      <c r="F54" s="1259">
        <v>5723.6350000000002</v>
      </c>
      <c r="G54" s="1241">
        <v>0</v>
      </c>
      <c r="H54" s="1261">
        <v>1420.6080000000002</v>
      </c>
      <c r="I54" s="1243">
        <v>30.39276864</v>
      </c>
      <c r="J54" s="1226">
        <v>6670.5363636095944</v>
      </c>
      <c r="K54" s="1242">
        <v>0</v>
      </c>
      <c r="L54" s="1283" t="s">
        <v>593</v>
      </c>
      <c r="M54" s="1246" t="s">
        <v>593</v>
      </c>
      <c r="N54" s="1246" t="s">
        <v>593</v>
      </c>
      <c r="O54" s="1241">
        <v>67.726320854872469</v>
      </c>
      <c r="P54" s="1246" t="s">
        <v>593</v>
      </c>
      <c r="Q54" s="1241">
        <v>5486.6120000000001</v>
      </c>
      <c r="R54" s="1241">
        <v>977.29324999999994</v>
      </c>
      <c r="S54" s="1241">
        <v>1077.6500000000001</v>
      </c>
      <c r="T54" s="1241">
        <v>2752.6</v>
      </c>
      <c r="U54" s="1241">
        <v>633.00699999999995</v>
      </c>
      <c r="V54" s="1242">
        <v>118.559</v>
      </c>
      <c r="W54" s="1246"/>
      <c r="X54" s="1242">
        <v>107956.125</v>
      </c>
      <c r="Y54" s="1246" t="s">
        <v>593</v>
      </c>
      <c r="Z54" s="1226">
        <v>291.08853013426256</v>
      </c>
      <c r="AA54" s="1241">
        <v>14318.801000000001</v>
      </c>
      <c r="AB54" s="1241">
        <v>6055.8150000000005</v>
      </c>
      <c r="AC54" s="1261">
        <v>157.85323560974095</v>
      </c>
      <c r="AD54" s="1246" t="s">
        <v>593</v>
      </c>
      <c r="AE54" s="1241">
        <v>122710.05900000001</v>
      </c>
      <c r="AF54" s="1226">
        <v>17579.802000000007</v>
      </c>
      <c r="AG54" s="1241">
        <v>25204.315999999995</v>
      </c>
      <c r="AH54" s="988">
        <v>319232.4794688485</v>
      </c>
      <c r="AI54" s="146">
        <v>51</v>
      </c>
      <c r="AJ54" s="114"/>
      <c r="AK54" s="114"/>
      <c r="AL54" s="120"/>
    </row>
    <row r="55" spans="1:38" ht="11.25" customHeight="1">
      <c r="A55" s="1538"/>
      <c r="B55" s="151"/>
      <c r="C55" s="1564" t="s">
        <v>41</v>
      </c>
      <c r="D55" s="1564"/>
      <c r="E55" s="154">
        <v>52</v>
      </c>
      <c r="F55" s="1247">
        <v>0</v>
      </c>
      <c r="G55" s="1284" t="s">
        <v>593</v>
      </c>
      <c r="H55" s="1229" t="s">
        <v>593</v>
      </c>
      <c r="I55" s="1231" t="s">
        <v>593</v>
      </c>
      <c r="J55" s="1224">
        <v>0</v>
      </c>
      <c r="K55" s="1229" t="s">
        <v>593</v>
      </c>
      <c r="L55" s="1230" t="s">
        <v>593</v>
      </c>
      <c r="M55" s="1231" t="s">
        <v>593</v>
      </c>
      <c r="N55" s="1231" t="s">
        <v>593</v>
      </c>
      <c r="O55" s="1224">
        <v>2405.3472000000002</v>
      </c>
      <c r="P55" s="1231" t="s">
        <v>593</v>
      </c>
      <c r="Q55" s="1231" t="s">
        <v>593</v>
      </c>
      <c r="R55" s="1231" t="s">
        <v>593</v>
      </c>
      <c r="S55" s="1231" t="s">
        <v>593</v>
      </c>
      <c r="T55" s="1231" t="s">
        <v>593</v>
      </c>
      <c r="U55" s="1224">
        <v>0</v>
      </c>
      <c r="V55" s="1229" t="s">
        <v>593</v>
      </c>
      <c r="W55" s="1231"/>
      <c r="X55" s="1229" t="s">
        <v>593</v>
      </c>
      <c r="Y55" s="1231" t="s">
        <v>593</v>
      </c>
      <c r="Z55" s="1231" t="s">
        <v>593</v>
      </c>
      <c r="AA55" s="1231" t="s">
        <v>593</v>
      </c>
      <c r="AB55" s="1231" t="s">
        <v>593</v>
      </c>
      <c r="AC55" s="1236">
        <v>135.35557067326766</v>
      </c>
      <c r="AD55" s="1231" t="s">
        <v>593</v>
      </c>
      <c r="AE55" s="1225">
        <v>7957.7636000000002</v>
      </c>
      <c r="AF55" s="1231" t="s">
        <v>593</v>
      </c>
      <c r="AG55" s="1231" t="s">
        <v>593</v>
      </c>
      <c r="AH55" s="987">
        <v>10498.466370673268</v>
      </c>
      <c r="AI55" s="155">
        <v>52</v>
      </c>
      <c r="AL55" s="120"/>
    </row>
    <row r="56" spans="1:38" ht="11.25" customHeight="1">
      <c r="A56" s="1538"/>
      <c r="B56" s="151"/>
      <c r="C56" s="1540" t="s">
        <v>40</v>
      </c>
      <c r="D56" s="1540"/>
      <c r="E56" s="154">
        <v>53</v>
      </c>
      <c r="F56" s="1230" t="s">
        <v>593</v>
      </c>
      <c r="G56" s="1284" t="s">
        <v>593</v>
      </c>
      <c r="H56" s="1229" t="s">
        <v>593</v>
      </c>
      <c r="I56" s="1231" t="s">
        <v>593</v>
      </c>
      <c r="J56" s="1231" t="s">
        <v>593</v>
      </c>
      <c r="K56" s="1229" t="s">
        <v>593</v>
      </c>
      <c r="L56" s="1230" t="s">
        <v>593</v>
      </c>
      <c r="M56" s="1231" t="s">
        <v>593</v>
      </c>
      <c r="N56" s="1225">
        <v>122557.66739999999</v>
      </c>
      <c r="O56" s="1224">
        <v>244534.88916000002</v>
      </c>
      <c r="P56" s="1231" t="s">
        <v>593</v>
      </c>
      <c r="Q56" s="1231" t="s">
        <v>593</v>
      </c>
      <c r="R56" s="1231" t="s">
        <v>593</v>
      </c>
      <c r="S56" s="1231" t="s">
        <v>593</v>
      </c>
      <c r="T56" s="1231" t="s">
        <v>593</v>
      </c>
      <c r="U56" s="1224">
        <v>1667.7456678347785</v>
      </c>
      <c r="V56" s="1229" t="s">
        <v>593</v>
      </c>
      <c r="W56" s="1231"/>
      <c r="X56" s="1236">
        <v>872.04453072150136</v>
      </c>
      <c r="Y56" s="1231" t="s">
        <v>593</v>
      </c>
      <c r="Z56" s="1231" t="s">
        <v>593</v>
      </c>
      <c r="AA56" s="1231" t="s">
        <v>593</v>
      </c>
      <c r="AB56" s="1231" t="s">
        <v>593</v>
      </c>
      <c r="AC56" s="1236">
        <v>18887.013326426</v>
      </c>
      <c r="AD56" s="1231" t="s">
        <v>593</v>
      </c>
      <c r="AE56" s="1225">
        <v>240.7</v>
      </c>
      <c r="AF56" s="1231" t="s">
        <v>593</v>
      </c>
      <c r="AG56" s="1231" t="s">
        <v>593</v>
      </c>
      <c r="AH56" s="987">
        <v>388760.06008498225</v>
      </c>
      <c r="AI56" s="155">
        <v>53</v>
      </c>
      <c r="AL56" s="120"/>
    </row>
    <row r="57" spans="1:38" ht="11.25" customHeight="1">
      <c r="A57" s="1538"/>
      <c r="B57" s="151"/>
      <c r="C57" s="1540" t="s">
        <v>39</v>
      </c>
      <c r="D57" s="1540"/>
      <c r="E57" s="154">
        <v>54</v>
      </c>
      <c r="F57" s="1230" t="s">
        <v>593</v>
      </c>
      <c r="G57" s="1284" t="s">
        <v>593</v>
      </c>
      <c r="H57" s="1229" t="s">
        <v>593</v>
      </c>
      <c r="I57" s="1231" t="s">
        <v>593</v>
      </c>
      <c r="J57" s="1231" t="s">
        <v>593</v>
      </c>
      <c r="K57" s="1229" t="s">
        <v>593</v>
      </c>
      <c r="L57" s="1230" t="s">
        <v>593</v>
      </c>
      <c r="M57" s="1231" t="s">
        <v>593</v>
      </c>
      <c r="N57" s="1225">
        <v>456.4377234000001</v>
      </c>
      <c r="O57" s="1225">
        <v>0.76766400000000001</v>
      </c>
      <c r="P57" s="1225">
        <v>6151.3389533214649</v>
      </c>
      <c r="Q57" s="1231" t="s">
        <v>593</v>
      </c>
      <c r="R57" s="1231" t="s">
        <v>593</v>
      </c>
      <c r="S57" s="1231" t="s">
        <v>593</v>
      </c>
      <c r="T57" s="1231" t="s">
        <v>593</v>
      </c>
      <c r="U57" s="1231" t="s">
        <v>593</v>
      </c>
      <c r="V57" s="1229" t="s">
        <v>593</v>
      </c>
      <c r="W57" s="1231"/>
      <c r="X57" s="1229" t="s">
        <v>593</v>
      </c>
      <c r="Y57" s="1231" t="s">
        <v>593</v>
      </c>
      <c r="Z57" s="1231" t="s">
        <v>593</v>
      </c>
      <c r="AA57" s="1231" t="s">
        <v>593</v>
      </c>
      <c r="AB57" s="1231" t="s">
        <v>593</v>
      </c>
      <c r="AC57" s="1229"/>
      <c r="AD57" s="1231" t="s">
        <v>593</v>
      </c>
      <c r="AE57" s="1231" t="s">
        <v>593</v>
      </c>
      <c r="AF57" s="1231" t="s">
        <v>593</v>
      </c>
      <c r="AG57" s="1231" t="s">
        <v>593</v>
      </c>
      <c r="AH57" s="987">
        <v>6608.5443407214652</v>
      </c>
      <c r="AI57" s="155">
        <v>54</v>
      </c>
      <c r="AL57" s="120"/>
    </row>
    <row r="58" spans="1:38" ht="11.25" customHeight="1">
      <c r="A58" s="1538"/>
      <c r="B58" s="151"/>
      <c r="C58" s="1540" t="s">
        <v>38</v>
      </c>
      <c r="D58" s="1540"/>
      <c r="E58" s="154">
        <v>55</v>
      </c>
      <c r="F58" s="1230" t="s">
        <v>593</v>
      </c>
      <c r="G58" s="1284" t="s">
        <v>593</v>
      </c>
      <c r="H58" s="1229" t="s">
        <v>593</v>
      </c>
      <c r="I58" s="1231" t="s">
        <v>593</v>
      </c>
      <c r="J58" s="1231" t="s">
        <v>593</v>
      </c>
      <c r="K58" s="1229" t="s">
        <v>593</v>
      </c>
      <c r="L58" s="1230" t="s">
        <v>593</v>
      </c>
      <c r="M58" s="1231" t="s">
        <v>593</v>
      </c>
      <c r="N58" s="1231" t="s">
        <v>593</v>
      </c>
      <c r="O58" s="1224">
        <v>119.4144</v>
      </c>
      <c r="P58" s="1231" t="s">
        <v>593</v>
      </c>
      <c r="Q58" s="1225">
        <v>62.365785600000002</v>
      </c>
      <c r="R58" s="1231" t="s">
        <v>593</v>
      </c>
      <c r="S58" s="1231" t="s">
        <v>593</v>
      </c>
      <c r="T58" s="1231" t="s">
        <v>593</v>
      </c>
      <c r="U58" s="1231" t="s">
        <v>593</v>
      </c>
      <c r="V58" s="1229" t="s">
        <v>593</v>
      </c>
      <c r="W58" s="1231"/>
      <c r="X58" s="1229" t="s">
        <v>593</v>
      </c>
      <c r="Y58" s="1231" t="s">
        <v>593</v>
      </c>
      <c r="Z58" s="1231" t="s">
        <v>593</v>
      </c>
      <c r="AA58" s="1231" t="s">
        <v>593</v>
      </c>
      <c r="AB58" s="1231" t="s">
        <v>593</v>
      </c>
      <c r="AC58" s="1285">
        <v>6.76777853366338</v>
      </c>
      <c r="AD58" s="1231" t="s">
        <v>593</v>
      </c>
      <c r="AE58" s="1231" t="s">
        <v>593</v>
      </c>
      <c r="AF58" s="1231" t="s">
        <v>593</v>
      </c>
      <c r="AG58" s="1231" t="s">
        <v>593</v>
      </c>
      <c r="AH58" s="987">
        <v>188.54796413366338</v>
      </c>
      <c r="AI58" s="153">
        <v>55</v>
      </c>
      <c r="AL58" s="120"/>
    </row>
    <row r="59" spans="1:38" ht="11.25" customHeight="1">
      <c r="A59" s="1538"/>
      <c r="B59" s="151"/>
      <c r="C59" s="1543" t="s">
        <v>208</v>
      </c>
      <c r="D59" s="1543"/>
      <c r="E59" s="147">
        <v>56</v>
      </c>
      <c r="F59" s="1259">
        <v>0</v>
      </c>
      <c r="G59" s="1286" t="s">
        <v>593</v>
      </c>
      <c r="H59" s="1245" t="s">
        <v>593</v>
      </c>
      <c r="I59" s="1246" t="s">
        <v>593</v>
      </c>
      <c r="J59" s="1226">
        <v>0</v>
      </c>
      <c r="K59" s="1245" t="s">
        <v>593</v>
      </c>
      <c r="L59" s="1283" t="s">
        <v>593</v>
      </c>
      <c r="M59" s="1246" t="s">
        <v>593</v>
      </c>
      <c r="N59" s="1226">
        <v>123014.10512339999</v>
      </c>
      <c r="O59" s="1270">
        <v>247060.41842400003</v>
      </c>
      <c r="P59" s="1241">
        <v>6151.3389533214649</v>
      </c>
      <c r="Q59" s="1241">
        <v>62.365785600000002</v>
      </c>
      <c r="R59" s="1246" t="s">
        <v>593</v>
      </c>
      <c r="S59" s="1246" t="s">
        <v>593</v>
      </c>
      <c r="T59" s="1246" t="s">
        <v>593</v>
      </c>
      <c r="U59" s="1226">
        <v>1667.7456678347785</v>
      </c>
      <c r="V59" s="1245" t="s">
        <v>593</v>
      </c>
      <c r="W59" s="1246"/>
      <c r="X59" s="1242">
        <v>872.04453072150136</v>
      </c>
      <c r="Y59" s="1246" t="s">
        <v>593</v>
      </c>
      <c r="Z59" s="1246" t="s">
        <v>593</v>
      </c>
      <c r="AA59" s="1246" t="s">
        <v>593</v>
      </c>
      <c r="AB59" s="1246" t="s">
        <v>593</v>
      </c>
      <c r="AC59" s="1242">
        <v>19029.13667563293</v>
      </c>
      <c r="AD59" s="1246" t="s">
        <v>593</v>
      </c>
      <c r="AE59" s="1241">
        <v>8198.463600000001</v>
      </c>
      <c r="AF59" s="1246" t="s">
        <v>593</v>
      </c>
      <c r="AG59" s="1246" t="s">
        <v>593</v>
      </c>
      <c r="AH59" s="988">
        <v>406055.61876051064</v>
      </c>
      <c r="AI59" s="146">
        <v>56</v>
      </c>
      <c r="AJ59" s="114"/>
      <c r="AK59" s="114"/>
      <c r="AL59" s="120"/>
    </row>
    <row r="60" spans="1:38" ht="11.25" customHeight="1">
      <c r="A60" s="1539"/>
      <c r="B60" s="148"/>
      <c r="C60" s="1544" t="s">
        <v>486</v>
      </c>
      <c r="D60" s="1544"/>
      <c r="E60" s="147">
        <v>57</v>
      </c>
      <c r="F60" s="1259">
        <v>0</v>
      </c>
      <c r="G60" s="1241">
        <v>0</v>
      </c>
      <c r="H60" s="1261">
        <v>0</v>
      </c>
      <c r="I60" s="1243">
        <v>0</v>
      </c>
      <c r="J60" s="1226">
        <v>1463.1939420799997</v>
      </c>
      <c r="K60" s="1242">
        <v>0</v>
      </c>
      <c r="L60" s="1283" t="s">
        <v>593</v>
      </c>
      <c r="M60" s="1246" t="s">
        <v>593</v>
      </c>
      <c r="N60" s="1226">
        <v>3017.4605999999999</v>
      </c>
      <c r="O60" s="1241">
        <v>22070.34</v>
      </c>
      <c r="P60" s="1241">
        <v>84.210516627265619</v>
      </c>
      <c r="Q60" s="1241">
        <v>148777.62615406164</v>
      </c>
      <c r="R60" s="1241">
        <v>38.245164000000003</v>
      </c>
      <c r="S60" s="1246" t="s">
        <v>593</v>
      </c>
      <c r="T60" s="1241">
        <v>184.38811841557097</v>
      </c>
      <c r="U60" s="1241">
        <v>7899.9471638455116</v>
      </c>
      <c r="V60" s="1245" t="s">
        <v>593</v>
      </c>
      <c r="W60" s="1246"/>
      <c r="X60" s="1242">
        <v>179931.61484666422</v>
      </c>
      <c r="Y60" s="1246" t="s">
        <v>593</v>
      </c>
      <c r="Z60" s="1241">
        <v>5.8158400000000006</v>
      </c>
      <c r="AA60" s="1226">
        <v>108276.64442196295</v>
      </c>
      <c r="AB60" s="1246" t="s">
        <v>593</v>
      </c>
      <c r="AC60" s="1261">
        <v>24726.806167390954</v>
      </c>
      <c r="AD60" s="1246" t="s">
        <v>593</v>
      </c>
      <c r="AE60" s="1241">
        <v>146503.97970480009</v>
      </c>
      <c r="AF60" s="1226">
        <v>39353.098080799995</v>
      </c>
      <c r="AG60" s="1246" t="s">
        <v>593</v>
      </c>
      <c r="AH60" s="991">
        <v>682333.37072064821</v>
      </c>
      <c r="AI60" s="146">
        <v>57</v>
      </c>
      <c r="AJ60" s="114"/>
      <c r="AK60" s="114"/>
      <c r="AL60" s="120"/>
    </row>
    <row r="61" spans="1:38" s="136" customFormat="1" ht="11.25" customHeight="1">
      <c r="A61" s="99" t="s">
        <v>168</v>
      </c>
      <c r="B61" s="143"/>
      <c r="C61" s="142"/>
      <c r="D61" s="142"/>
      <c r="E61" s="138"/>
      <c r="F61" s="139"/>
      <c r="G61" s="140"/>
      <c r="H61" s="140"/>
      <c r="I61" s="140"/>
      <c r="J61" s="139"/>
      <c r="K61" s="140"/>
      <c r="L61" s="141"/>
      <c r="M61" s="139"/>
      <c r="N61" s="139"/>
      <c r="O61" s="139"/>
      <c r="P61" s="139"/>
      <c r="Q61" s="139"/>
      <c r="R61" s="139"/>
      <c r="S61" s="139"/>
      <c r="T61" s="140"/>
      <c r="U61" s="139"/>
      <c r="V61" s="139"/>
      <c r="W61" s="139"/>
      <c r="X61" s="139"/>
      <c r="Y61" s="139"/>
      <c r="Z61" s="139"/>
      <c r="AA61" s="139"/>
      <c r="AB61" s="139"/>
      <c r="AC61" s="139"/>
      <c r="AD61" s="139"/>
      <c r="AE61" s="139"/>
      <c r="AF61" s="139"/>
      <c r="AG61" s="139"/>
      <c r="AH61" s="137"/>
      <c r="AI61" s="138"/>
      <c r="AL61" s="133"/>
    </row>
    <row r="62" spans="1:38" s="130" customFormat="1" ht="11.25" customHeight="1">
      <c r="A62" s="640" t="s">
        <v>544</v>
      </c>
      <c r="B62" s="639"/>
      <c r="C62" s="638"/>
      <c r="D62" s="638"/>
      <c r="E62" s="638"/>
      <c r="F62" s="638"/>
      <c r="G62" s="638"/>
      <c r="H62" s="638"/>
      <c r="I62" s="638"/>
      <c r="J62" s="638"/>
      <c r="K62" s="638"/>
      <c r="L62" s="638"/>
      <c r="M62" s="638"/>
      <c r="N62" s="638"/>
      <c r="O62" s="638"/>
      <c r="P62" s="638"/>
      <c r="Q62" s="638"/>
      <c r="R62" s="1194"/>
      <c r="S62" s="131"/>
      <c r="T62" s="131"/>
      <c r="U62" s="131"/>
      <c r="V62" s="131"/>
      <c r="W62" s="131"/>
      <c r="X62" s="131"/>
      <c r="Y62" s="131"/>
      <c r="Z62" s="131"/>
      <c r="AA62" s="131"/>
      <c r="AB62" s="131"/>
      <c r="AC62" s="131"/>
      <c r="AD62" s="131"/>
      <c r="AE62" s="131"/>
      <c r="AF62" s="131"/>
      <c r="AG62" s="131"/>
      <c r="AH62" s="131"/>
      <c r="AI62" s="131"/>
      <c r="AJ62" s="135"/>
      <c r="AK62" s="135"/>
      <c r="AL62" s="133"/>
    </row>
    <row r="63" spans="1:38" s="130" customFormat="1" ht="11.25" customHeight="1">
      <c r="A63" s="640" t="s">
        <v>534</v>
      </c>
      <c r="B63" s="639"/>
      <c r="C63" s="638"/>
      <c r="D63" s="638"/>
      <c r="E63" s="638"/>
      <c r="F63" s="638"/>
      <c r="G63" s="638"/>
      <c r="H63" s="638"/>
      <c r="I63" s="638"/>
      <c r="J63" s="638"/>
      <c r="K63" s="638"/>
      <c r="L63" s="638"/>
      <c r="M63" s="638"/>
      <c r="N63" s="638"/>
      <c r="O63" s="638"/>
      <c r="P63" s="638"/>
      <c r="Q63" s="638"/>
      <c r="R63" s="134"/>
      <c r="AH63" s="724"/>
      <c r="AJ63" s="132"/>
      <c r="AK63" s="132"/>
      <c r="AL63" s="133"/>
    </row>
    <row r="64" spans="1:38" s="130" customFormat="1" ht="11.25" customHeight="1">
      <c r="A64" s="640" t="s">
        <v>543</v>
      </c>
      <c r="B64" s="639"/>
      <c r="C64" s="638"/>
      <c r="D64" s="638"/>
      <c r="E64" s="638"/>
      <c r="F64" s="638"/>
      <c r="G64" s="638"/>
      <c r="H64" s="638"/>
      <c r="I64" s="638"/>
      <c r="J64" s="638"/>
      <c r="K64" s="638"/>
      <c r="L64" s="638"/>
      <c r="M64" s="638"/>
      <c r="N64" s="638"/>
      <c r="O64" s="638"/>
      <c r="P64" s="638"/>
      <c r="Q64" s="638"/>
      <c r="AJ64" s="132"/>
      <c r="AK64" s="132"/>
      <c r="AL64" s="133"/>
    </row>
    <row r="65" spans="1:38" s="130" customFormat="1" ht="11.25" customHeight="1">
      <c r="A65" s="640" t="s">
        <v>596</v>
      </c>
      <c r="B65" s="639"/>
      <c r="C65" s="638"/>
      <c r="D65" s="638"/>
      <c r="E65" s="638"/>
      <c r="F65" s="638"/>
      <c r="G65" s="638"/>
      <c r="H65" s="638"/>
      <c r="I65" s="638"/>
      <c r="J65" s="638"/>
      <c r="K65" s="638"/>
      <c r="L65" s="638"/>
      <c r="M65" s="638"/>
      <c r="N65" s="638"/>
      <c r="O65" s="638"/>
      <c r="P65" s="638"/>
      <c r="Q65" s="638"/>
      <c r="AJ65" s="132"/>
      <c r="AK65" s="132"/>
      <c r="AL65" s="133"/>
    </row>
    <row r="66" spans="1:38" s="130" customFormat="1" ht="11.25" customHeight="1">
      <c r="A66" s="640" t="s">
        <v>536</v>
      </c>
      <c r="B66" s="639"/>
      <c r="C66" s="638"/>
      <c r="D66" s="638"/>
      <c r="E66" s="638"/>
      <c r="F66" s="638"/>
      <c r="G66" s="638"/>
      <c r="H66" s="638"/>
      <c r="I66" s="638"/>
      <c r="J66" s="638"/>
      <c r="K66" s="638"/>
      <c r="L66" s="638"/>
      <c r="M66" s="638"/>
      <c r="N66" s="638"/>
      <c r="O66" s="638"/>
      <c r="P66" s="638"/>
      <c r="Q66" s="638"/>
      <c r="AJ66" s="132"/>
      <c r="AK66" s="132"/>
      <c r="AL66" s="133"/>
    </row>
    <row r="67" spans="1:38" s="130" customFormat="1" ht="11.25" customHeight="1">
      <c r="AJ67" s="132"/>
      <c r="AK67" s="132"/>
      <c r="AL67" s="131"/>
    </row>
    <row r="68" spans="1:38" ht="11.25" customHeight="1">
      <c r="C68" s="117"/>
    </row>
  </sheetData>
  <mergeCells count="78">
    <mergeCell ref="C31:D31"/>
    <mergeCell ref="C32:D32"/>
    <mergeCell ref="C37:D37"/>
    <mergeCell ref="C35:D35"/>
    <mergeCell ref="C36:D36"/>
    <mergeCell ref="C59:D59"/>
    <mergeCell ref="C53:D53"/>
    <mergeCell ref="C55:D55"/>
    <mergeCell ref="C56:D56"/>
    <mergeCell ref="C18:D18"/>
    <mergeCell ref="C52:D52"/>
    <mergeCell ref="C41:D41"/>
    <mergeCell ref="C44:D44"/>
    <mergeCell ref="C33:D33"/>
    <mergeCell ref="C50:D50"/>
    <mergeCell ref="C49:D49"/>
    <mergeCell ref="C51:D51"/>
    <mergeCell ref="C22:D22"/>
    <mergeCell ref="C23:D23"/>
    <mergeCell ref="C57:D57"/>
    <mergeCell ref="C54:D54"/>
    <mergeCell ref="C58:D58"/>
    <mergeCell ref="AD1:AG1"/>
    <mergeCell ref="C45:D45"/>
    <mergeCell ref="C27:D27"/>
    <mergeCell ref="C26:D26"/>
    <mergeCell ref="C28:D28"/>
    <mergeCell ref="C29:D29"/>
    <mergeCell ref="C30:D30"/>
    <mergeCell ref="C34:D34"/>
    <mergeCell ref="C24:D24"/>
    <mergeCell ref="C25:D25"/>
    <mergeCell ref="C8:D8"/>
    <mergeCell ref="C10:D10"/>
    <mergeCell ref="C19:D19"/>
    <mergeCell ref="C20:D20"/>
    <mergeCell ref="C16:D16"/>
    <mergeCell ref="Y1:AC1"/>
    <mergeCell ref="F3:H3"/>
    <mergeCell ref="I3:K3"/>
    <mergeCell ref="I1:K1"/>
    <mergeCell ref="F1:H1"/>
    <mergeCell ref="W1:X1"/>
    <mergeCell ref="W3:X3"/>
    <mergeCell ref="AB3:AC3"/>
    <mergeCell ref="L1:V1"/>
    <mergeCell ref="A2:D2"/>
    <mergeCell ref="L3:P3"/>
    <mergeCell ref="Q3:V3"/>
    <mergeCell ref="C47:D47"/>
    <mergeCell ref="C38:D38"/>
    <mergeCell ref="C15:D15"/>
    <mergeCell ref="C11:D11"/>
    <mergeCell ref="C5:D5"/>
    <mergeCell ref="B12:B21"/>
    <mergeCell ref="B22:B31"/>
    <mergeCell ref="B32:B36"/>
    <mergeCell ref="A3:D3"/>
    <mergeCell ref="B4:B11"/>
    <mergeCell ref="A4:A11"/>
    <mergeCell ref="C12:D12"/>
    <mergeCell ref="A12:A36"/>
    <mergeCell ref="A41:A60"/>
    <mergeCell ref="C4:D4"/>
    <mergeCell ref="B37:B40"/>
    <mergeCell ref="C48:D48"/>
    <mergeCell ref="C39:D39"/>
    <mergeCell ref="C40:D40"/>
    <mergeCell ref="C42:D42"/>
    <mergeCell ref="C43:D43"/>
    <mergeCell ref="C17:D17"/>
    <mergeCell ref="C13:D13"/>
    <mergeCell ref="C6:D6"/>
    <mergeCell ref="C7:D7"/>
    <mergeCell ref="C14:D14"/>
    <mergeCell ref="C46:D46"/>
    <mergeCell ref="C21:D21"/>
    <mergeCell ref="C60:D60"/>
  </mergeCells>
  <conditionalFormatting sqref="A167:AH65502 BN11:IE11 AM1:IE10 AM12:IE66 AM68:IE65502">
    <cfRule type="cellIs" dxfId="480" priority="14" stopIfTrue="1" operator="equal">
      <formula>0</formula>
    </cfRule>
  </conditionalFormatting>
  <conditionalFormatting sqref="A1:AL1 A3:AL3 A2 AJ2:AL2 B61:AL61 A4:E60 AI4:AL60 AM11:BM11 A62:AL166">
    <cfRule type="cellIs" dxfId="479" priority="15" stopIfTrue="1" operator="equal">
      <formula>0</formula>
    </cfRule>
  </conditionalFormatting>
  <conditionalFormatting sqref="E2:AI2">
    <cfRule type="cellIs" dxfId="478" priority="11" stopIfTrue="1" operator="equal">
      <formula>0</formula>
    </cfRule>
  </conditionalFormatting>
  <conditionalFormatting sqref="A61">
    <cfRule type="cellIs" dxfId="477" priority="10" stopIfTrue="1" operator="equal">
      <formula>0</formula>
    </cfRule>
  </conditionalFormatting>
  <conditionalFormatting sqref="AH4:AH60">
    <cfRule type="cellIs" dxfId="476" priority="9" stopIfTrue="1" operator="equal">
      <formula>0</formula>
    </cfRule>
  </conditionalFormatting>
  <conditionalFormatting sqref="F4:AG4 F5:N5 P5:S5 F6:S6 U5:AG6 F7:AG60">
    <cfRule type="cellIs" dxfId="475" priority="6" stopIfTrue="1" operator="equal">
      <formula>0</formula>
    </cfRule>
  </conditionalFormatting>
  <conditionalFormatting sqref="T5">
    <cfRule type="cellIs" dxfId="474" priority="3" stopIfTrue="1" operator="equal">
      <formula>0</formula>
    </cfRule>
  </conditionalFormatting>
  <conditionalFormatting sqref="T6">
    <cfRule type="cellIs" dxfId="473" priority="2" stopIfTrue="1" operator="equal">
      <formula>0</formula>
    </cfRule>
  </conditionalFormatting>
  <conditionalFormatting sqref="O5">
    <cfRule type="cellIs" dxfId="472" priority="1" stopIfTrue="1" operator="equal">
      <formula>0</formula>
    </cfRule>
  </conditionalFormatting>
  <pageMargins left="0.78740157480314965" right="0.78740157480314965" top="0.78740157480314965" bottom="0.78740157480314965" header="0.51181102362204722" footer="0.51181102362204722"/>
  <pageSetup paperSize="9" scale="48" firstPageNumber="8" orientation="landscape" r:id="rId1"/>
  <headerFooter alignWithMargins="0">
    <oddHeader>&amp;LEB-1. Energiebilanz Bayern 2019 - Terajoule</oddHeader>
    <oddFooter>&amp;L&amp;"Arial,Standard"&amp;10Stand: 14.01.2022&amp;C&amp;"Arial,Standard"&amp;10Bayerisches Landesamt für Statistik - Energiebilanz 2019&amp;R&amp;"Arial,Standard"&amp;10&amp;P von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1" tint="0.249977111117893"/>
  </sheetPr>
  <dimension ref="A1:D34"/>
  <sheetViews>
    <sheetView view="pageBreakPreview" zoomScaleNormal="100" zoomScaleSheetLayoutView="100" workbookViewId="0"/>
  </sheetViews>
  <sheetFormatPr baseColWidth="10" defaultColWidth="13" defaultRowHeight="15.75" customHeight="1"/>
  <cols>
    <col min="1" max="1" width="35.7109375" style="23" customWidth="1"/>
    <col min="2" max="4" width="30" style="23" customWidth="1"/>
    <col min="5" max="5" width="2.85546875" style="23" customWidth="1"/>
    <col min="6" max="16384" width="13" style="23"/>
  </cols>
  <sheetData>
    <row r="1" spans="1:4" ht="15.75" customHeight="1">
      <c r="A1" s="422" t="s">
        <v>888</v>
      </c>
      <c r="B1" s="556"/>
      <c r="C1" s="556"/>
      <c r="D1" s="556"/>
    </row>
    <row r="2" spans="1:4" ht="15.75" customHeight="1">
      <c r="A2" s="67"/>
      <c r="B2" s="24"/>
      <c r="C2" s="24"/>
      <c r="D2" s="24"/>
    </row>
    <row r="3" spans="1:4" ht="15.75" customHeight="1">
      <c r="A3" s="627"/>
      <c r="B3" s="2">
        <v>2018</v>
      </c>
      <c r="C3" s="344">
        <v>2019</v>
      </c>
      <c r="D3" s="1" t="s">
        <v>56</v>
      </c>
    </row>
    <row r="4" spans="1:4" ht="15.75" customHeight="1">
      <c r="A4" s="628"/>
      <c r="B4" s="18" t="s">
        <v>17</v>
      </c>
      <c r="C4" s="342"/>
      <c r="D4" s="499" t="s">
        <v>5</v>
      </c>
    </row>
    <row r="5" spans="1:4" ht="15.75" customHeight="1">
      <c r="A5" s="712" t="s">
        <v>71</v>
      </c>
      <c r="B5" s="1327">
        <v>48712.945092202164</v>
      </c>
      <c r="C5" s="772">
        <v>46196.111481615255</v>
      </c>
      <c r="D5" s="688">
        <v>-5.1666627953270625</v>
      </c>
    </row>
    <row r="6" spans="1:4" ht="15.75" customHeight="1">
      <c r="A6" s="713" t="s">
        <v>321</v>
      </c>
      <c r="B6" s="1328">
        <v>0</v>
      </c>
      <c r="C6" s="781">
        <v>0</v>
      </c>
      <c r="D6" s="689" t="s">
        <v>32</v>
      </c>
    </row>
    <row r="7" spans="1:4" ht="15.75" customHeight="1">
      <c r="A7" s="713" t="s">
        <v>365</v>
      </c>
      <c r="B7" s="1322">
        <v>47751.339242202157</v>
      </c>
      <c r="C7" s="1210">
        <v>47853.126021615259</v>
      </c>
      <c r="D7" s="1471">
        <v>0.21316005169367791</v>
      </c>
    </row>
    <row r="8" spans="1:4" ht="15.75" customHeight="1">
      <c r="A8" s="713" t="s">
        <v>72</v>
      </c>
      <c r="B8" s="1322">
        <v>961.60585000000003</v>
      </c>
      <c r="C8" s="1210">
        <v>-1657.0145399999999</v>
      </c>
      <c r="D8" s="690" t="s">
        <v>53</v>
      </c>
    </row>
    <row r="10" spans="1:4" ht="15.75" customHeight="1">
      <c r="A10" s="20"/>
      <c r="B10" s="557"/>
      <c r="C10" s="558"/>
      <c r="D10" s="559"/>
    </row>
    <row r="11" spans="1:4" ht="15.75" customHeight="1">
      <c r="B11" s="13"/>
      <c r="C11" s="13"/>
      <c r="D11" s="89"/>
    </row>
    <row r="12" spans="1:4" ht="15.75" customHeight="1">
      <c r="A12" s="20"/>
      <c r="B12" s="557"/>
      <c r="C12" s="558"/>
      <c r="D12" s="560"/>
    </row>
    <row r="34" ht="15" customHeight="1"/>
  </sheetData>
  <conditionalFormatting sqref="A9:GR999 A5:A8 C5:GR8 A1:GR4">
    <cfRule type="cellIs" dxfId="38" priority="2" stopIfTrue="1" operator="equal">
      <formula>0</formula>
    </cfRule>
  </conditionalFormatting>
  <conditionalFormatting sqref="B5:B8">
    <cfRule type="cellIs" dxfId="37"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
Bayerisches Landesamt für Statistik - Energiebilanz 2019&amp;R&amp;"Arial,Standard"&amp;10&amp;P von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1" tint="0.249977111117893"/>
  </sheetPr>
  <dimension ref="A1:AY47"/>
  <sheetViews>
    <sheetView view="pageBreakPreview" zoomScaleNormal="100" zoomScaleSheetLayoutView="100" workbookViewId="0"/>
  </sheetViews>
  <sheetFormatPr baseColWidth="10" defaultColWidth="13" defaultRowHeight="15.75" customHeight="1"/>
  <cols>
    <col min="1" max="1" width="7.140625" style="23" customWidth="1"/>
    <col min="2" max="9" width="14.28515625" style="23" customWidth="1"/>
    <col min="10" max="10" width="7.140625" style="23" customWidth="1"/>
    <col min="11" max="51" width="9.85546875" style="23" customWidth="1"/>
    <col min="52" max="16384" width="13" style="23"/>
  </cols>
  <sheetData>
    <row r="1" spans="1:51" ht="15.75" customHeight="1">
      <c r="A1" s="422" t="s">
        <v>889</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row>
    <row r="2" spans="1:51" ht="15.75" customHeight="1">
      <c r="A2" s="422"/>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row>
    <row r="3" spans="1:51" ht="15.75" customHeight="1">
      <c r="A3" s="273"/>
      <c r="B3" s="359"/>
      <c r="C3" s="359"/>
      <c r="D3" s="328" t="s">
        <v>11</v>
      </c>
      <c r="E3" s="357"/>
      <c r="F3" s="555"/>
      <c r="G3" s="328" t="s">
        <v>11</v>
      </c>
      <c r="H3" s="478"/>
      <c r="I3" s="478"/>
      <c r="J3" s="475"/>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row>
    <row r="4" spans="1:51" ht="47.25" customHeight="1">
      <c r="A4" s="272"/>
      <c r="B4" s="493"/>
      <c r="C4" s="493"/>
      <c r="D4" s="345" t="s">
        <v>338</v>
      </c>
      <c r="E4" s="498" t="s">
        <v>573</v>
      </c>
      <c r="F4" s="497"/>
      <c r="G4" s="496" t="s">
        <v>227</v>
      </c>
      <c r="H4" s="497" t="s">
        <v>572</v>
      </c>
      <c r="I4" s="495" t="s">
        <v>322</v>
      </c>
      <c r="J4" s="474"/>
      <c r="K4" s="28"/>
      <c r="L4" s="28"/>
      <c r="M4" s="28"/>
      <c r="N4" s="28"/>
      <c r="O4" s="28"/>
      <c r="P4" s="28"/>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row>
    <row r="5" spans="1:51" ht="15.75" customHeight="1">
      <c r="A5" s="271"/>
      <c r="B5" s="328" t="s">
        <v>17</v>
      </c>
      <c r="C5" s="284"/>
      <c r="D5" s="284"/>
      <c r="E5" s="476"/>
      <c r="F5" s="476"/>
      <c r="G5" s="476"/>
      <c r="H5" s="476"/>
      <c r="I5" s="476"/>
      <c r="J5" s="474"/>
      <c r="K5" s="28"/>
      <c r="L5" s="28"/>
      <c r="M5" s="28"/>
      <c r="N5" s="28"/>
      <c r="O5" s="28"/>
      <c r="P5" s="28"/>
      <c r="Q5" s="28"/>
      <c r="R5" s="28"/>
      <c r="S5" s="28"/>
      <c r="T5" s="28"/>
      <c r="U5" s="28"/>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row>
    <row r="6" spans="1:51" ht="15.75" customHeight="1">
      <c r="A6" s="85">
        <v>1970</v>
      </c>
      <c r="B6" s="319">
        <v>249499</v>
      </c>
      <c r="C6" s="88">
        <v>154424</v>
      </c>
      <c r="D6" s="88">
        <v>117936</v>
      </c>
      <c r="E6" s="88">
        <v>36488</v>
      </c>
      <c r="F6" s="88">
        <v>95075</v>
      </c>
      <c r="G6" s="88">
        <v>53106</v>
      </c>
      <c r="H6" s="88">
        <v>26289</v>
      </c>
      <c r="I6" s="316">
        <v>15680</v>
      </c>
      <c r="J6" s="28"/>
      <c r="K6" s="28"/>
      <c r="L6" s="310"/>
      <c r="M6" s="310"/>
      <c r="N6" s="310"/>
      <c r="O6" s="28"/>
      <c r="P6" s="28"/>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row>
    <row r="7" spans="1:51" ht="15.75" customHeight="1">
      <c r="A7" s="85">
        <v>1975</v>
      </c>
      <c r="B7" s="319">
        <v>166704</v>
      </c>
      <c r="C7" s="88">
        <v>75644</v>
      </c>
      <c r="D7" s="88">
        <v>55421</v>
      </c>
      <c r="E7" s="88">
        <v>20223</v>
      </c>
      <c r="F7" s="88">
        <v>91060</v>
      </c>
      <c r="G7" s="88">
        <v>56564</v>
      </c>
      <c r="H7" s="88">
        <v>13570</v>
      </c>
      <c r="I7" s="316">
        <v>20926</v>
      </c>
      <c r="J7" s="28"/>
      <c r="K7" s="28"/>
      <c r="L7" s="310"/>
      <c r="M7" s="310"/>
      <c r="N7" s="310"/>
      <c r="O7" s="28"/>
      <c r="P7" s="28"/>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row>
    <row r="8" spans="1:51" ht="15.75" customHeight="1">
      <c r="A8" s="85">
        <v>1980</v>
      </c>
      <c r="B8" s="319">
        <v>182661</v>
      </c>
      <c r="C8" s="88">
        <v>102022</v>
      </c>
      <c r="D8" s="88">
        <v>80346</v>
      </c>
      <c r="E8" s="88">
        <v>21676</v>
      </c>
      <c r="F8" s="88">
        <v>80639</v>
      </c>
      <c r="G8" s="88">
        <v>31688</v>
      </c>
      <c r="H8" s="88">
        <v>16771</v>
      </c>
      <c r="I8" s="316">
        <v>32180</v>
      </c>
      <c r="J8" s="28"/>
      <c r="K8" s="28"/>
      <c r="L8" s="310"/>
      <c r="M8" s="310"/>
      <c r="N8" s="310"/>
      <c r="O8" s="28"/>
      <c r="P8" s="28"/>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row>
    <row r="9" spans="1:51" ht="15.75" customHeight="1">
      <c r="A9" s="85">
        <v>1985</v>
      </c>
      <c r="B9" s="319">
        <v>181105</v>
      </c>
      <c r="C9" s="88">
        <v>119617</v>
      </c>
      <c r="D9" s="88">
        <v>96608</v>
      </c>
      <c r="E9" s="88">
        <v>23009</v>
      </c>
      <c r="F9" s="88">
        <v>61488</v>
      </c>
      <c r="G9" s="316">
        <v>206</v>
      </c>
      <c r="H9" s="88">
        <v>22160</v>
      </c>
      <c r="I9" s="316">
        <v>39122</v>
      </c>
      <c r="J9" s="337"/>
      <c r="K9" s="337"/>
      <c r="L9" s="310"/>
      <c r="M9" s="310"/>
      <c r="N9" s="310"/>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row>
    <row r="10" spans="1:51" ht="15.75" customHeight="1">
      <c r="A10" s="317">
        <v>1990</v>
      </c>
      <c r="B10" s="1213">
        <v>144471.58919450353</v>
      </c>
      <c r="C10" s="1210">
        <v>96123.450787118243</v>
      </c>
      <c r="D10" s="1210">
        <v>86296.450787118243</v>
      </c>
      <c r="E10" s="1210">
        <v>9827</v>
      </c>
      <c r="F10" s="1210">
        <v>48348.138407385253</v>
      </c>
      <c r="G10" s="1212">
        <v>366</v>
      </c>
      <c r="H10" s="1210">
        <v>11580.871634336747</v>
      </c>
      <c r="I10" s="1212">
        <v>36401.266773048505</v>
      </c>
      <c r="J10" s="337"/>
      <c r="K10" s="337"/>
      <c r="L10" s="310"/>
      <c r="M10" s="310"/>
      <c r="N10" s="310"/>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row>
    <row r="11" spans="1:51" ht="15.75" customHeight="1">
      <c r="A11" s="317">
        <v>1995</v>
      </c>
      <c r="B11" s="319">
        <v>133669.182</v>
      </c>
      <c r="C11" s="88">
        <v>99276</v>
      </c>
      <c r="D11" s="88">
        <v>87558</v>
      </c>
      <c r="E11" s="88">
        <v>11718</v>
      </c>
      <c r="F11" s="88">
        <v>34393.182000000001</v>
      </c>
      <c r="G11" s="316">
        <v>343</v>
      </c>
      <c r="H11" s="88">
        <v>8206.1820000000007</v>
      </c>
      <c r="I11" s="316">
        <v>25844</v>
      </c>
      <c r="J11" s="337"/>
      <c r="K11" s="337"/>
      <c r="L11" s="310"/>
      <c r="M11" s="310"/>
      <c r="N11" s="310"/>
      <c r="O11" s="337"/>
      <c r="P11" s="337"/>
      <c r="Q11" s="33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row>
    <row r="12" spans="1:51" ht="15.75" customHeight="1">
      <c r="A12" s="317">
        <v>1996</v>
      </c>
      <c r="B12" s="319">
        <v>147996.193</v>
      </c>
      <c r="C12" s="88">
        <v>109470</v>
      </c>
      <c r="D12" s="88">
        <v>100425</v>
      </c>
      <c r="E12" s="88">
        <v>9045</v>
      </c>
      <c r="F12" s="88">
        <v>38526.192999999999</v>
      </c>
      <c r="G12" s="316">
        <v>364</v>
      </c>
      <c r="H12" s="88">
        <v>9330.1929999999993</v>
      </c>
      <c r="I12" s="316">
        <v>28832</v>
      </c>
      <c r="J12" s="337"/>
      <c r="K12" s="337"/>
      <c r="L12" s="310"/>
      <c r="M12" s="310"/>
      <c r="N12" s="310"/>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row>
    <row r="13" spans="1:51" ht="15.75" customHeight="1">
      <c r="A13" s="317">
        <v>1997</v>
      </c>
      <c r="B13" s="319">
        <v>140373.6999945</v>
      </c>
      <c r="C13" s="88">
        <v>103846</v>
      </c>
      <c r="D13" s="88">
        <v>93403</v>
      </c>
      <c r="E13" s="88">
        <v>10443</v>
      </c>
      <c r="F13" s="88">
        <v>36527.699994500006</v>
      </c>
      <c r="G13" s="316">
        <v>360</v>
      </c>
      <c r="H13" s="88">
        <v>8185.6999945000007</v>
      </c>
      <c r="I13" s="316">
        <v>27982</v>
      </c>
      <c r="J13" s="337"/>
      <c r="K13" s="337"/>
      <c r="L13" s="310"/>
      <c r="M13" s="310"/>
      <c r="N13" s="310"/>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row>
    <row r="14" spans="1:51" ht="15.75" customHeight="1">
      <c r="A14" s="317">
        <v>1998</v>
      </c>
      <c r="B14" s="319">
        <v>144278.04578946324</v>
      </c>
      <c r="C14" s="88">
        <v>102708.59235886323</v>
      </c>
      <c r="D14" s="88">
        <v>91431.03858886323</v>
      </c>
      <c r="E14" s="88">
        <v>11277.553769999997</v>
      </c>
      <c r="F14" s="88">
        <v>41569.453430599999</v>
      </c>
      <c r="G14" s="316">
        <v>340.24119999999999</v>
      </c>
      <c r="H14" s="88">
        <v>6076.9164858000004</v>
      </c>
      <c r="I14" s="316">
        <v>35152.295744800002</v>
      </c>
      <c r="J14" s="337"/>
      <c r="K14" s="337"/>
      <c r="L14" s="310"/>
      <c r="M14" s="310"/>
      <c r="N14" s="310"/>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row>
    <row r="15" spans="1:51" ht="15.75" customHeight="1">
      <c r="A15" s="317">
        <v>1999</v>
      </c>
      <c r="B15" s="319">
        <v>133190.65853484214</v>
      </c>
      <c r="C15" s="88">
        <v>97141.100851981755</v>
      </c>
      <c r="D15" s="88">
        <v>87793.451071981748</v>
      </c>
      <c r="E15" s="88">
        <v>9347.6497799999997</v>
      </c>
      <c r="F15" s="88">
        <v>36049.557682860366</v>
      </c>
      <c r="G15" s="316">
        <v>319.44370000000004</v>
      </c>
      <c r="H15" s="88">
        <v>5387.5464898603614</v>
      </c>
      <c r="I15" s="316">
        <v>30342.567493000002</v>
      </c>
      <c r="J15" s="337"/>
      <c r="K15" s="337"/>
      <c r="L15" s="310"/>
      <c r="M15" s="310"/>
      <c r="N15" s="310"/>
      <c r="O15" s="337"/>
      <c r="P15" s="337"/>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row>
    <row r="16" spans="1:51" ht="15.75" customHeight="1">
      <c r="A16" s="99" t="s">
        <v>168</v>
      </c>
      <c r="B16" s="319"/>
      <c r="C16" s="88"/>
      <c r="D16" s="88"/>
      <c r="E16" s="88"/>
      <c r="F16" s="88"/>
      <c r="G16" s="316"/>
      <c r="H16" s="88"/>
      <c r="I16" s="316"/>
      <c r="J16" s="337"/>
      <c r="K16" s="337"/>
      <c r="L16" s="310"/>
      <c r="M16" s="310"/>
      <c r="N16" s="310"/>
      <c r="O16" s="337"/>
      <c r="P16" s="337"/>
      <c r="Q16" s="33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row>
    <row r="17" spans="1:51" ht="15.75" customHeight="1">
      <c r="A17" s="346" t="s">
        <v>323</v>
      </c>
      <c r="B17" s="319"/>
      <c r="C17" s="88"/>
      <c r="D17" s="88"/>
      <c r="E17" s="88"/>
      <c r="F17" s="88"/>
      <c r="G17" s="316"/>
      <c r="H17" s="88"/>
      <c r="I17" s="316"/>
      <c r="J17" s="337"/>
      <c r="K17" s="337"/>
      <c r="L17" s="310"/>
      <c r="M17" s="310"/>
      <c r="N17" s="310"/>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row>
    <row r="18" spans="1:51" ht="15.75" customHeight="1">
      <c r="A18" s="346" t="s">
        <v>591</v>
      </c>
      <c r="B18" s="319"/>
      <c r="C18" s="88"/>
      <c r="D18" s="88"/>
      <c r="E18" s="88"/>
      <c r="F18" s="88"/>
      <c r="G18" s="316"/>
      <c r="H18" s="88"/>
      <c r="I18" s="316"/>
      <c r="J18" s="337"/>
      <c r="K18" s="337"/>
      <c r="L18" s="310"/>
      <c r="M18" s="310"/>
      <c r="N18" s="310"/>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row>
    <row r="19" spans="1:51" ht="15.75" customHeight="1">
      <c r="A19" s="422" t="s">
        <v>889</v>
      </c>
      <c r="B19" s="337"/>
      <c r="C19" s="337"/>
      <c r="D19" s="337"/>
      <c r="E19" s="337"/>
      <c r="F19" s="337"/>
      <c r="G19" s="337"/>
      <c r="H19" s="337"/>
      <c r="I19" s="337"/>
      <c r="J19" s="337"/>
      <c r="K19" s="337"/>
      <c r="L19" s="310"/>
      <c r="M19" s="310"/>
      <c r="N19" s="310"/>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row>
    <row r="20" spans="1:51" ht="15.75" customHeight="1">
      <c r="A20" s="422"/>
      <c r="B20" s="337"/>
      <c r="C20" s="337"/>
      <c r="D20" s="337"/>
      <c r="E20" s="337"/>
      <c r="F20" s="337"/>
      <c r="G20" s="337"/>
      <c r="H20" s="337"/>
      <c r="I20" s="337"/>
      <c r="J20" s="337"/>
      <c r="K20" s="337"/>
      <c r="L20" s="310"/>
      <c r="M20" s="310"/>
      <c r="N20" s="310"/>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row>
    <row r="21" spans="1:51" ht="15.75" customHeight="1">
      <c r="A21" s="273"/>
      <c r="B21" s="359"/>
      <c r="C21" s="359"/>
      <c r="D21" s="328" t="s">
        <v>11</v>
      </c>
      <c r="E21" s="357"/>
      <c r="F21" s="555"/>
      <c r="G21" s="328" t="s">
        <v>11</v>
      </c>
      <c r="H21" s="478"/>
      <c r="I21" s="478"/>
      <c r="J21" s="337"/>
      <c r="K21" s="337"/>
      <c r="L21" s="310"/>
      <c r="M21" s="310"/>
      <c r="N21" s="310"/>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row>
    <row r="22" spans="1:51" ht="47.25" customHeight="1">
      <c r="A22" s="272"/>
      <c r="B22" s="493"/>
      <c r="C22" s="493"/>
      <c r="D22" s="345" t="s">
        <v>587</v>
      </c>
      <c r="E22" s="717" t="s">
        <v>588</v>
      </c>
      <c r="F22" s="720"/>
      <c r="G22" s="719" t="s">
        <v>227</v>
      </c>
      <c r="H22" s="720" t="s">
        <v>572</v>
      </c>
      <c r="I22" s="718" t="s">
        <v>322</v>
      </c>
      <c r="J22" s="337"/>
      <c r="K22" s="337"/>
      <c r="L22" s="310"/>
      <c r="M22" s="310"/>
      <c r="N22" s="310"/>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row>
    <row r="23" spans="1:51" ht="15.75" customHeight="1">
      <c r="A23" s="271"/>
      <c r="B23" s="328" t="s">
        <v>17</v>
      </c>
      <c r="C23" s="284"/>
      <c r="D23" s="284"/>
      <c r="E23" s="476"/>
      <c r="F23" s="476"/>
      <c r="G23" s="476"/>
      <c r="H23" s="476"/>
      <c r="I23" s="476"/>
      <c r="J23" s="337"/>
      <c r="K23" s="337"/>
      <c r="L23" s="310"/>
      <c r="M23" s="310"/>
      <c r="N23" s="310"/>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row>
    <row r="24" spans="1:51" ht="15.75" customHeight="1">
      <c r="A24" s="317">
        <v>2000</v>
      </c>
      <c r="B24" s="319">
        <v>131372.95058220683</v>
      </c>
      <c r="C24" s="88">
        <v>96072.20216660884</v>
      </c>
      <c r="D24" s="88">
        <v>84525.877496608839</v>
      </c>
      <c r="E24" s="88">
        <v>11546.324669999998</v>
      </c>
      <c r="F24" s="88">
        <v>35300.748415597969</v>
      </c>
      <c r="G24" s="316">
        <v>342.48910000000001</v>
      </c>
      <c r="H24" s="88">
        <v>5400.4129116129716</v>
      </c>
      <c r="I24" s="316">
        <v>29557.846403985001</v>
      </c>
      <c r="J24" s="337"/>
      <c r="K24" s="337"/>
      <c r="L24" s="310"/>
      <c r="M24" s="310"/>
      <c r="N24" s="310"/>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row>
    <row r="25" spans="1:51" ht="15.75" customHeight="1">
      <c r="A25" s="317">
        <v>2001</v>
      </c>
      <c r="B25" s="319">
        <v>117298.96862531122</v>
      </c>
      <c r="C25" s="88">
        <v>79334.291687916077</v>
      </c>
      <c r="D25" s="88">
        <v>68761.27312791608</v>
      </c>
      <c r="E25" s="88">
        <v>10573.018559999999</v>
      </c>
      <c r="F25" s="88">
        <v>37964.676937395147</v>
      </c>
      <c r="G25" s="316">
        <v>349.73430000000002</v>
      </c>
      <c r="H25" s="88">
        <v>4789.4806373951524</v>
      </c>
      <c r="I25" s="316">
        <v>32825.462</v>
      </c>
      <c r="J25" s="337"/>
      <c r="K25" s="337"/>
      <c r="L25" s="310"/>
      <c r="M25" s="310"/>
      <c r="N25" s="310"/>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row>
    <row r="26" spans="1:51" ht="15.75" customHeight="1">
      <c r="A26" s="317">
        <v>2002</v>
      </c>
      <c r="B26" s="319">
        <v>91821.754688483168</v>
      </c>
      <c r="C26" s="88">
        <v>66933.454140643065</v>
      </c>
      <c r="D26" s="88">
        <v>56789.504370643073</v>
      </c>
      <c r="E26" s="88">
        <v>10143.949769999999</v>
      </c>
      <c r="F26" s="88">
        <v>24888.300547840099</v>
      </c>
      <c r="G26" s="316">
        <v>380.7919</v>
      </c>
      <c r="H26" s="88">
        <v>4144.9796478400967</v>
      </c>
      <c r="I26" s="316">
        <v>20362.528999999999</v>
      </c>
      <c r="J26" s="337"/>
      <c r="K26" s="337"/>
      <c r="L26" s="310"/>
      <c r="M26" s="310"/>
      <c r="N26" s="310"/>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row>
    <row r="27" spans="1:51" ht="15.75" customHeight="1">
      <c r="A27" s="317">
        <v>2003</v>
      </c>
      <c r="B27" s="319">
        <v>77794.246060530961</v>
      </c>
      <c r="C27" s="88">
        <v>68300.898297000007</v>
      </c>
      <c r="D27" s="88">
        <v>61088.073297000003</v>
      </c>
      <c r="E27" s="88">
        <v>7212.8249999999998</v>
      </c>
      <c r="F27" s="88">
        <v>9493.3477635309446</v>
      </c>
      <c r="G27" s="316">
        <v>160.82810000000001</v>
      </c>
      <c r="H27" s="88">
        <v>3726.7796635309455</v>
      </c>
      <c r="I27" s="316">
        <v>5605.74</v>
      </c>
      <c r="J27" s="337"/>
      <c r="K27" s="337"/>
      <c r="L27" s="310"/>
      <c r="M27" s="310"/>
      <c r="N27" s="310"/>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row>
    <row r="28" spans="1:51" ht="15.75" customHeight="1">
      <c r="A28" s="317">
        <v>2004</v>
      </c>
      <c r="B28" s="319">
        <v>68961.898807199992</v>
      </c>
      <c r="C28" s="88">
        <v>64307.860968999994</v>
      </c>
      <c r="D28" s="88">
        <v>60739.169968999995</v>
      </c>
      <c r="E28" s="88">
        <v>3568.6909999999998</v>
      </c>
      <c r="F28" s="88">
        <v>4654.0378381999999</v>
      </c>
      <c r="G28" s="316">
        <v>136.46700000000001</v>
      </c>
      <c r="H28" s="88">
        <v>4517.5708382000003</v>
      </c>
      <c r="I28" s="316">
        <v>0</v>
      </c>
      <c r="J28" s="337"/>
      <c r="K28" s="337"/>
      <c r="L28" s="310"/>
      <c r="M28" s="310"/>
      <c r="N28" s="310"/>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row>
    <row r="29" spans="1:51" ht="15.75" customHeight="1">
      <c r="A29" s="317">
        <v>2005</v>
      </c>
      <c r="B29" s="319">
        <v>62327.618873286257</v>
      </c>
      <c r="C29" s="88">
        <v>57032.967463000001</v>
      </c>
      <c r="D29" s="88">
        <v>54110.510438999998</v>
      </c>
      <c r="E29" s="88">
        <v>2922.4570240000003</v>
      </c>
      <c r="F29" s="88">
        <v>5294.6514102862584</v>
      </c>
      <c r="G29" s="316">
        <v>191.58480000000003</v>
      </c>
      <c r="H29" s="88">
        <v>5103.0666102862588</v>
      </c>
      <c r="I29" s="316">
        <v>0</v>
      </c>
      <c r="J29" s="337"/>
      <c r="K29" s="337"/>
      <c r="L29" s="310"/>
      <c r="M29" s="310"/>
      <c r="N29" s="310"/>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row>
    <row r="30" spans="1:51" ht="15.75" customHeight="1">
      <c r="A30" s="317">
        <v>2006</v>
      </c>
      <c r="B30" s="319">
        <v>57668.47443300562</v>
      </c>
      <c r="C30" s="88">
        <v>51611.716583999994</v>
      </c>
      <c r="D30" s="88">
        <v>47476.652947999995</v>
      </c>
      <c r="E30" s="88">
        <v>4135.0636359999999</v>
      </c>
      <c r="F30" s="88">
        <v>6056.7578490056221</v>
      </c>
      <c r="G30" s="316">
        <v>184.05640000000002</v>
      </c>
      <c r="H30" s="88">
        <v>5872.7014490056226</v>
      </c>
      <c r="I30" s="316">
        <v>0</v>
      </c>
      <c r="J30" s="337"/>
      <c r="K30" s="337"/>
      <c r="L30" s="310"/>
      <c r="M30" s="310"/>
      <c r="N30" s="310"/>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row>
    <row r="31" spans="1:51" ht="15.75" customHeight="1">
      <c r="A31" s="317">
        <v>2007</v>
      </c>
      <c r="B31" s="319">
        <v>66185.283833743204</v>
      </c>
      <c r="C31" s="88">
        <v>59600.005764399997</v>
      </c>
      <c r="D31" s="88">
        <v>56406.991791</v>
      </c>
      <c r="E31" s="88">
        <v>3193.0139733999995</v>
      </c>
      <c r="F31" s="88">
        <v>6585.2780693432132</v>
      </c>
      <c r="G31" s="316">
        <v>0</v>
      </c>
      <c r="H31" s="88">
        <v>6583.6040693432133</v>
      </c>
      <c r="I31" s="316">
        <v>1.6739999999999999</v>
      </c>
      <c r="J31" s="337"/>
      <c r="K31" s="337"/>
      <c r="L31" s="310"/>
      <c r="M31" s="310"/>
      <c r="N31" s="310"/>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row>
    <row r="32" spans="1:51" ht="15.75" customHeight="1">
      <c r="A32" s="317">
        <v>2008</v>
      </c>
      <c r="B32" s="319">
        <v>65249.187273935138</v>
      </c>
      <c r="C32" s="88">
        <v>58673.965554000002</v>
      </c>
      <c r="D32" s="88">
        <v>54870.466524000003</v>
      </c>
      <c r="E32" s="88">
        <v>3803.4990299999999</v>
      </c>
      <c r="F32" s="88">
        <v>6575.2217199351426</v>
      </c>
      <c r="G32" s="316">
        <v>0.86390000000000011</v>
      </c>
      <c r="H32" s="88">
        <v>6574.3578199351432</v>
      </c>
      <c r="I32" s="316">
        <v>0</v>
      </c>
      <c r="J32" s="337"/>
      <c r="K32" s="337"/>
      <c r="L32" s="310"/>
      <c r="M32" s="310"/>
      <c r="N32" s="310"/>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row>
    <row r="33" spans="1:51" ht="15.75" customHeight="1">
      <c r="A33" s="317">
        <v>2009</v>
      </c>
      <c r="B33" s="319">
        <v>60484.73030399999</v>
      </c>
      <c r="C33" s="88">
        <v>53790.155670999993</v>
      </c>
      <c r="D33" s="88">
        <v>50918.847370999996</v>
      </c>
      <c r="E33" s="88">
        <v>2871.3082999999997</v>
      </c>
      <c r="F33" s="88">
        <v>6694.5746330000002</v>
      </c>
      <c r="G33" s="316">
        <v>1.6701919999999999</v>
      </c>
      <c r="H33" s="88">
        <v>6692.9044409999997</v>
      </c>
      <c r="I33" s="316">
        <v>0</v>
      </c>
      <c r="J33" s="337"/>
      <c r="K33" s="337"/>
      <c r="L33" s="310"/>
      <c r="M33" s="310"/>
      <c r="N33" s="310"/>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row>
    <row r="34" spans="1:51" ht="15.75" customHeight="1">
      <c r="A34" s="317">
        <v>2010</v>
      </c>
      <c r="B34" s="319">
        <v>60422.089324000015</v>
      </c>
      <c r="C34" s="88">
        <v>51614.612617000013</v>
      </c>
      <c r="D34" s="88">
        <v>48669.931457000013</v>
      </c>
      <c r="E34" s="88">
        <v>2944.6811599999996</v>
      </c>
      <c r="F34" s="88">
        <v>8807.4767069999998</v>
      </c>
      <c r="G34" s="316">
        <v>194.51954000000001</v>
      </c>
      <c r="H34" s="88">
        <v>8612.9571670000005</v>
      </c>
      <c r="I34" s="316">
        <v>0</v>
      </c>
      <c r="J34" s="337"/>
      <c r="K34" s="337"/>
      <c r="L34" s="310"/>
      <c r="M34" s="310"/>
      <c r="N34" s="310"/>
      <c r="O34" s="310"/>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row>
    <row r="35" spans="1:51" ht="15.75" customHeight="1">
      <c r="A35" s="317">
        <v>2011</v>
      </c>
      <c r="B35" s="744">
        <v>61645.198550000001</v>
      </c>
      <c r="C35" s="763">
        <v>52220.073682000002</v>
      </c>
      <c r="D35" s="763">
        <v>49502.944132000004</v>
      </c>
      <c r="E35" s="763">
        <v>2717.1295499999997</v>
      </c>
      <c r="F35" s="763">
        <v>9425.1248680000008</v>
      </c>
      <c r="G35" s="767">
        <v>194.30329799999998</v>
      </c>
      <c r="H35" s="763">
        <v>9230.8215700000001</v>
      </c>
      <c r="I35" s="767">
        <v>0</v>
      </c>
      <c r="J35" s="337"/>
      <c r="K35" s="337"/>
      <c r="L35" s="310"/>
      <c r="M35" s="310"/>
      <c r="N35" s="310"/>
      <c r="O35" s="310"/>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row>
    <row r="36" spans="1:51" ht="15.75" customHeight="1">
      <c r="A36" s="317">
        <v>2012</v>
      </c>
      <c r="B36" s="744">
        <v>65655.163451999993</v>
      </c>
      <c r="C36" s="763">
        <v>56545.334305999997</v>
      </c>
      <c r="D36" s="763">
        <v>54100.914145999996</v>
      </c>
      <c r="E36" s="763">
        <v>2444.4201600000001</v>
      </c>
      <c r="F36" s="763">
        <v>9109.829146</v>
      </c>
      <c r="G36" s="767">
        <v>65.438592</v>
      </c>
      <c r="H36" s="763">
        <v>9044.3905539999996</v>
      </c>
      <c r="I36" s="767">
        <v>0</v>
      </c>
      <c r="J36" s="337"/>
      <c r="K36" s="337"/>
      <c r="L36" s="765"/>
      <c r="M36" s="765"/>
      <c r="N36" s="765"/>
      <c r="O36" s="765"/>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row>
    <row r="37" spans="1:51" s="761" customFormat="1" ht="15.75" customHeight="1">
      <c r="A37" s="743">
        <v>2013</v>
      </c>
      <c r="B37" s="744">
        <v>67500.048089999997</v>
      </c>
      <c r="C37" s="763">
        <v>58064.087879999999</v>
      </c>
      <c r="D37" s="763">
        <v>55638.900690000002</v>
      </c>
      <c r="E37" s="763">
        <v>2425.1871900000001</v>
      </c>
      <c r="F37" s="763">
        <v>9435.9602099999993</v>
      </c>
      <c r="G37" s="767">
        <v>5.1789700000000005</v>
      </c>
      <c r="H37" s="763">
        <v>9430.7812400000003</v>
      </c>
      <c r="I37" s="767">
        <v>0</v>
      </c>
      <c r="J37" s="337"/>
      <c r="K37" s="337"/>
      <c r="L37" s="765"/>
      <c r="M37" s="765"/>
      <c r="N37" s="765"/>
      <c r="O37" s="765"/>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row>
    <row r="38" spans="1:51" s="761" customFormat="1" ht="15.75" customHeight="1">
      <c r="A38" s="799">
        <v>2014</v>
      </c>
      <c r="B38" s="800">
        <v>60930.529867000005</v>
      </c>
      <c r="C38" s="796">
        <v>52445.745223999998</v>
      </c>
      <c r="D38" s="796">
        <v>50142.862834</v>
      </c>
      <c r="E38" s="796">
        <v>2302.8823899999998</v>
      </c>
      <c r="F38" s="796">
        <v>8484.7846429999991</v>
      </c>
      <c r="G38" s="798">
        <v>14.626684000000001</v>
      </c>
      <c r="H38" s="796">
        <v>8470.1579589999983</v>
      </c>
      <c r="I38" s="798">
        <v>0</v>
      </c>
      <c r="J38" s="337"/>
      <c r="K38" s="337"/>
      <c r="L38" s="765"/>
      <c r="M38" s="765"/>
      <c r="N38" s="765"/>
      <c r="O38" s="765"/>
      <c r="Q38" s="33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row>
    <row r="39" spans="1:51" s="761" customFormat="1" ht="15.75" customHeight="1">
      <c r="A39" s="799">
        <v>2015</v>
      </c>
      <c r="B39" s="833">
        <v>61625.486610999993</v>
      </c>
      <c r="C39" s="827">
        <v>53000.822258999993</v>
      </c>
      <c r="D39" s="827">
        <v>50647.871248999996</v>
      </c>
      <c r="E39" s="827">
        <v>2352.9510099999998</v>
      </c>
      <c r="F39" s="827">
        <v>8624.6643519999998</v>
      </c>
      <c r="G39" s="831">
        <v>20.304020000000001</v>
      </c>
      <c r="H39" s="827">
        <v>8604.3603320000002</v>
      </c>
      <c r="I39" s="831">
        <v>0</v>
      </c>
      <c r="J39" s="337"/>
      <c r="K39" s="337"/>
      <c r="L39" s="765"/>
      <c r="M39" s="765"/>
      <c r="N39" s="765"/>
      <c r="O39" s="765"/>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row>
    <row r="40" spans="1:51" s="822" customFormat="1" ht="15.75" customHeight="1">
      <c r="A40" s="832">
        <v>2016</v>
      </c>
      <c r="B40" s="947">
        <v>60308.03171499999</v>
      </c>
      <c r="C40" s="943">
        <v>49939.139385999995</v>
      </c>
      <c r="D40" s="943">
        <v>47671.007755999999</v>
      </c>
      <c r="E40" s="943">
        <v>2268.1316299999999</v>
      </c>
      <c r="F40" s="943">
        <v>10368.892328999998</v>
      </c>
      <c r="G40" s="945">
        <v>1.1424920000000001</v>
      </c>
      <c r="H40" s="943">
        <v>10367.749836999999</v>
      </c>
      <c r="I40" s="945">
        <v>0</v>
      </c>
      <c r="J40" s="834"/>
      <c r="K40" s="834"/>
      <c r="L40" s="830"/>
      <c r="M40" s="830"/>
      <c r="N40" s="830"/>
      <c r="O40" s="830"/>
      <c r="Q40" s="834"/>
      <c r="R40" s="834"/>
      <c r="S40" s="834"/>
      <c r="T40" s="834"/>
      <c r="U40" s="834"/>
      <c r="V40" s="834"/>
      <c r="W40" s="834"/>
      <c r="X40" s="834"/>
      <c r="Y40" s="834"/>
      <c r="Z40" s="834"/>
      <c r="AA40" s="834"/>
      <c r="AB40" s="834"/>
      <c r="AC40" s="834"/>
      <c r="AD40" s="834"/>
      <c r="AE40" s="834"/>
      <c r="AF40" s="834"/>
      <c r="AG40" s="834"/>
      <c r="AH40" s="834"/>
      <c r="AI40" s="834"/>
      <c r="AJ40" s="834"/>
      <c r="AK40" s="834"/>
      <c r="AL40" s="834"/>
      <c r="AM40" s="834"/>
      <c r="AN40" s="834"/>
      <c r="AO40" s="834"/>
      <c r="AP40" s="834"/>
      <c r="AQ40" s="834"/>
      <c r="AR40" s="834"/>
      <c r="AS40" s="834"/>
      <c r="AT40" s="834"/>
      <c r="AU40" s="834"/>
      <c r="AV40" s="834"/>
      <c r="AW40" s="834"/>
      <c r="AX40" s="834"/>
      <c r="AY40" s="834"/>
    </row>
    <row r="41" spans="1:51" s="942" customFormat="1" ht="15.75" customHeight="1">
      <c r="A41" s="946">
        <v>2017</v>
      </c>
      <c r="B41" s="1076">
        <v>59009.413080240003</v>
      </c>
      <c r="C41" s="1076">
        <v>47440.626519999998</v>
      </c>
      <c r="D41" s="1076">
        <v>44965.426169999999</v>
      </c>
      <c r="E41" s="1076">
        <v>2475.2003500000001</v>
      </c>
      <c r="F41" s="1076">
        <v>11568.78656024</v>
      </c>
      <c r="G41" s="1078">
        <v>2.04823354</v>
      </c>
      <c r="H41" s="1076">
        <v>11566.7383267</v>
      </c>
      <c r="I41" s="1078">
        <v>0</v>
      </c>
      <c r="J41" s="948"/>
      <c r="K41" s="948"/>
      <c r="L41" s="944"/>
      <c r="M41" s="944"/>
      <c r="N41" s="944"/>
      <c r="O41" s="1211"/>
      <c r="Q41" s="948"/>
      <c r="R41" s="948"/>
      <c r="S41" s="948"/>
      <c r="T41" s="948"/>
      <c r="U41" s="948"/>
      <c r="V41" s="948"/>
      <c r="W41" s="948"/>
      <c r="X41" s="948"/>
      <c r="Y41" s="948"/>
      <c r="Z41" s="948"/>
      <c r="AA41" s="948"/>
      <c r="AB41" s="948"/>
      <c r="AC41" s="948"/>
      <c r="AD41" s="948"/>
      <c r="AE41" s="948"/>
      <c r="AF41" s="948"/>
      <c r="AG41" s="948"/>
      <c r="AH41" s="948"/>
      <c r="AI41" s="948"/>
      <c r="AJ41" s="948"/>
      <c r="AK41" s="948"/>
      <c r="AL41" s="948"/>
      <c r="AM41" s="948"/>
      <c r="AN41" s="948"/>
      <c r="AO41" s="948"/>
      <c r="AP41" s="948"/>
      <c r="AQ41" s="948"/>
      <c r="AR41" s="948"/>
      <c r="AS41" s="948"/>
      <c r="AT41" s="948"/>
      <c r="AU41" s="948"/>
      <c r="AV41" s="948"/>
      <c r="AW41" s="948"/>
      <c r="AX41" s="948"/>
      <c r="AY41" s="948"/>
    </row>
    <row r="42" spans="1:51" s="942" customFormat="1" ht="15.75" customHeight="1">
      <c r="A42" s="1079">
        <v>2018</v>
      </c>
      <c r="B42" s="1210">
        <v>48712.945092202164</v>
      </c>
      <c r="C42" s="1210">
        <v>37497.365611401423</v>
      </c>
      <c r="D42" s="1210">
        <v>34872.624611401421</v>
      </c>
      <c r="E42" s="1210">
        <v>2624.741</v>
      </c>
      <c r="F42" s="1210">
        <v>11215.579480800739</v>
      </c>
      <c r="G42" s="1212">
        <v>19.566244196271018</v>
      </c>
      <c r="H42" s="1210">
        <v>11196.013236604467</v>
      </c>
      <c r="I42" s="1212">
        <v>0</v>
      </c>
      <c r="J42" s="948"/>
      <c r="K42" s="948"/>
      <c r="L42" s="944"/>
      <c r="M42" s="944"/>
      <c r="N42" s="944"/>
      <c r="O42" s="1323"/>
      <c r="Q42" s="948"/>
      <c r="R42" s="948"/>
      <c r="S42" s="948"/>
      <c r="T42" s="948"/>
      <c r="U42" s="948"/>
      <c r="V42" s="948"/>
      <c r="W42" s="948"/>
      <c r="X42" s="948"/>
      <c r="Y42" s="948"/>
      <c r="Z42" s="948"/>
      <c r="AA42" s="948"/>
      <c r="AB42" s="948"/>
      <c r="AC42" s="948"/>
      <c r="AD42" s="948"/>
      <c r="AE42" s="948"/>
      <c r="AF42" s="948"/>
      <c r="AG42" s="948"/>
      <c r="AH42" s="948"/>
      <c r="AI42" s="948"/>
      <c r="AJ42" s="948"/>
      <c r="AK42" s="948"/>
      <c r="AL42" s="948"/>
      <c r="AM42" s="948"/>
      <c r="AN42" s="948"/>
      <c r="AO42" s="948"/>
      <c r="AP42" s="948"/>
      <c r="AQ42" s="948"/>
      <c r="AR42" s="948"/>
      <c r="AS42" s="948"/>
      <c r="AT42" s="948"/>
      <c r="AU42" s="948"/>
      <c r="AV42" s="948"/>
      <c r="AW42" s="948"/>
      <c r="AX42" s="948"/>
      <c r="AY42" s="948"/>
    </row>
    <row r="43" spans="1:51" s="1321" customFormat="1" ht="15.75" customHeight="1">
      <c r="A43" s="1325">
        <v>2019</v>
      </c>
      <c r="B43" s="1322">
        <v>46196.111481615255</v>
      </c>
      <c r="C43" s="1322">
        <v>35365.821000000004</v>
      </c>
      <c r="D43" s="1322">
        <v>32638.607000000004</v>
      </c>
      <c r="E43" s="1322">
        <v>2727.2139999999999</v>
      </c>
      <c r="F43" s="1322">
        <v>10830.290481615257</v>
      </c>
      <c r="G43" s="1324">
        <v>30.39276864</v>
      </c>
      <c r="H43" s="1322">
        <v>10799.897712975257</v>
      </c>
      <c r="I43" s="1324">
        <v>0</v>
      </c>
      <c r="J43" s="1326"/>
      <c r="K43" s="1326"/>
      <c r="L43" s="1323"/>
      <c r="M43" s="1323"/>
      <c r="N43" s="1323"/>
      <c r="O43" s="1323"/>
      <c r="Q43" s="1326"/>
      <c r="R43" s="1326"/>
      <c r="S43" s="1326"/>
      <c r="T43" s="1326"/>
      <c r="U43" s="1326"/>
      <c r="V43" s="1326"/>
      <c r="W43" s="1326"/>
      <c r="X43" s="1326"/>
      <c r="Y43" s="1326"/>
      <c r="Z43" s="1326"/>
      <c r="AA43" s="1326"/>
      <c r="AB43" s="1326"/>
      <c r="AC43" s="1326"/>
      <c r="AD43" s="1326"/>
      <c r="AE43" s="1326"/>
      <c r="AF43" s="1326"/>
      <c r="AG43" s="1326"/>
      <c r="AH43" s="1326"/>
      <c r="AI43" s="1326"/>
      <c r="AJ43" s="1326"/>
      <c r="AK43" s="1326"/>
      <c r="AL43" s="1326"/>
      <c r="AM43" s="1326"/>
      <c r="AN43" s="1326"/>
      <c r="AO43" s="1326"/>
      <c r="AP43" s="1326"/>
      <c r="AQ43" s="1326"/>
      <c r="AR43" s="1326"/>
      <c r="AS43" s="1326"/>
      <c r="AT43" s="1326"/>
      <c r="AU43" s="1326"/>
      <c r="AV43" s="1326"/>
      <c r="AW43" s="1326"/>
      <c r="AX43" s="1326"/>
      <c r="AY43" s="1326"/>
    </row>
    <row r="44" spans="1:51" ht="15.75" customHeight="1">
      <c r="A44" s="99" t="s">
        <v>168</v>
      </c>
      <c r="L44" s="310"/>
      <c r="M44" s="310"/>
      <c r="N44" s="310"/>
      <c r="O44" s="310"/>
    </row>
    <row r="45" spans="1:51" ht="15" customHeight="1">
      <c r="A45" s="346" t="s">
        <v>592</v>
      </c>
    </row>
    <row r="46" spans="1:51" ht="15" customHeight="1"/>
    <row r="47" spans="1:51" ht="15.75" customHeight="1">
      <c r="A47" s="346"/>
    </row>
  </sheetData>
  <conditionalFormatting sqref="J35:GR35 A47:GR1016 B46:GR46 A44:GR45 P36:GR43 A41:K43 A35:A40 J37:K40 A1:GR34">
    <cfRule type="cellIs" dxfId="36" priority="7" stopIfTrue="1" operator="equal">
      <formula>0</formula>
    </cfRule>
  </conditionalFormatting>
  <conditionalFormatting sqref="B35:I35">
    <cfRule type="cellIs" dxfId="35" priority="5" stopIfTrue="1" operator="equal">
      <formula>0</formula>
    </cfRule>
  </conditionalFormatting>
  <conditionalFormatting sqref="J36:O36 L37:O43">
    <cfRule type="cellIs" dxfId="34" priority="4" stopIfTrue="1" operator="equal">
      <formula>0</formula>
    </cfRule>
  </conditionalFormatting>
  <conditionalFormatting sqref="B36:I36">
    <cfRule type="cellIs" dxfId="33" priority="3" stopIfTrue="1" operator="equal">
      <formula>0</formula>
    </cfRule>
  </conditionalFormatting>
  <conditionalFormatting sqref="B37:I37">
    <cfRule type="cellIs" dxfId="32" priority="2" stopIfTrue="1" operator="equal">
      <formula>0</formula>
    </cfRule>
  </conditionalFormatting>
  <conditionalFormatting sqref="B38:I40">
    <cfRule type="cellIs" dxfId="31"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1" manualBreakCount="1">
    <brk id="18" max="9" man="1"/>
  </rowBreaks>
  <colBreaks count="3" manualBreakCount="3">
    <brk id="21" min="2" max="52" man="1"/>
    <brk id="31" min="2" max="52" man="1"/>
    <brk id="41" min="2" max="51"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1" tint="0.249977111117893"/>
  </sheetPr>
  <dimension ref="A1:BA43"/>
  <sheetViews>
    <sheetView view="pageBreakPreview" zoomScaleNormal="100" zoomScaleSheetLayoutView="100" workbookViewId="0"/>
  </sheetViews>
  <sheetFormatPr baseColWidth="10" defaultColWidth="13" defaultRowHeight="15.75" customHeight="1"/>
  <cols>
    <col min="1" max="1" width="7.140625" style="23" customWidth="1"/>
    <col min="2" max="11" width="11.42578125" style="23" customWidth="1"/>
    <col min="12" max="12" width="7.140625" style="23" customWidth="1"/>
    <col min="13" max="53" width="9.85546875" style="23" customWidth="1"/>
    <col min="54" max="16384" width="13" style="23"/>
  </cols>
  <sheetData>
    <row r="1" spans="1:53" ht="15.75" customHeight="1">
      <c r="A1" s="422" t="s">
        <v>890</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row>
    <row r="2" spans="1:53" ht="15.75" customHeight="1">
      <c r="A2" s="422"/>
      <c r="B2" s="337"/>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row>
    <row r="3" spans="1:53" ht="15.75" customHeight="1">
      <c r="A3" s="273"/>
      <c r="B3" s="359"/>
      <c r="C3" s="359"/>
      <c r="D3" s="328" t="s">
        <v>11</v>
      </c>
      <c r="E3" s="357"/>
      <c r="F3" s="555"/>
      <c r="G3" s="328" t="s">
        <v>11</v>
      </c>
      <c r="H3" s="478"/>
      <c r="I3" s="555"/>
      <c r="J3" s="328" t="s">
        <v>11</v>
      </c>
      <c r="K3" s="478"/>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row>
    <row r="4" spans="1:53" ht="31.5" customHeight="1">
      <c r="A4" s="272"/>
      <c r="B4" s="493"/>
      <c r="C4" s="493"/>
      <c r="D4" s="345" t="s">
        <v>339</v>
      </c>
      <c r="E4" s="498" t="s">
        <v>3</v>
      </c>
      <c r="F4" s="497"/>
      <c r="G4" s="496" t="s">
        <v>4</v>
      </c>
      <c r="H4" s="497" t="s">
        <v>3</v>
      </c>
      <c r="I4" s="497"/>
      <c r="J4" s="496" t="s">
        <v>4</v>
      </c>
      <c r="K4" s="495" t="s">
        <v>3</v>
      </c>
      <c r="L4" s="474"/>
      <c r="M4" s="28"/>
      <c r="N4" s="625"/>
      <c r="O4" s="28"/>
      <c r="P4" s="28"/>
      <c r="Q4" s="28"/>
      <c r="R4" s="28"/>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row>
    <row r="5" spans="1:53" ht="15.75" customHeight="1">
      <c r="A5" s="271"/>
      <c r="B5" s="328" t="s">
        <v>17</v>
      </c>
      <c r="C5" s="284"/>
      <c r="D5" s="357"/>
      <c r="E5" s="327"/>
      <c r="F5" s="327"/>
      <c r="G5" s="327"/>
      <c r="H5" s="327"/>
      <c r="I5" s="327"/>
      <c r="J5" s="327"/>
      <c r="K5" s="327"/>
      <c r="L5" s="28"/>
      <c r="M5" s="28"/>
      <c r="N5" s="28"/>
      <c r="O5" s="28"/>
      <c r="P5" s="28"/>
      <c r="Q5" s="28"/>
      <c r="R5" s="28"/>
      <c r="S5" s="28"/>
      <c r="T5" s="28"/>
      <c r="U5" s="28"/>
      <c r="V5" s="28"/>
      <c r="W5" s="28"/>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row>
    <row r="6" spans="1:53" ht="15.75" customHeight="1">
      <c r="A6" s="85">
        <v>1970</v>
      </c>
      <c r="B6" s="1213">
        <v>249499</v>
      </c>
      <c r="C6" s="88">
        <v>123739</v>
      </c>
      <c r="D6" s="312">
        <v>70076</v>
      </c>
      <c r="E6" s="312">
        <v>53663</v>
      </c>
      <c r="F6" s="312">
        <v>48798</v>
      </c>
      <c r="G6" s="312">
        <v>36576</v>
      </c>
      <c r="H6" s="312">
        <v>12222</v>
      </c>
      <c r="I6" s="312">
        <v>76962</v>
      </c>
      <c r="J6" s="312">
        <v>47772</v>
      </c>
      <c r="K6" s="312">
        <v>29190</v>
      </c>
      <c r="L6" s="28"/>
      <c r="N6" s="310"/>
      <c r="O6" s="310"/>
      <c r="P6" s="310"/>
      <c r="Q6" s="310"/>
      <c r="R6" s="28"/>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row>
    <row r="7" spans="1:53" ht="15.75" customHeight="1">
      <c r="A7" s="85">
        <v>1975</v>
      </c>
      <c r="B7" s="1213">
        <v>166704</v>
      </c>
      <c r="C7" s="88">
        <v>110696</v>
      </c>
      <c r="D7" s="88">
        <v>37368</v>
      </c>
      <c r="E7" s="88">
        <v>73328</v>
      </c>
      <c r="F7" s="88">
        <v>26524</v>
      </c>
      <c r="G7" s="88">
        <v>20985</v>
      </c>
      <c r="H7" s="88">
        <v>5539</v>
      </c>
      <c r="I7" s="88">
        <v>29484</v>
      </c>
      <c r="J7" s="88">
        <v>17292</v>
      </c>
      <c r="K7" s="88">
        <v>12192</v>
      </c>
      <c r="L7" s="28"/>
      <c r="M7" s="28"/>
      <c r="N7" s="310"/>
      <c r="O7" s="310"/>
      <c r="P7" s="310"/>
      <c r="Q7" s="310"/>
      <c r="R7" s="28"/>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row>
    <row r="8" spans="1:53" ht="15.75" customHeight="1">
      <c r="A8" s="85">
        <v>1980</v>
      </c>
      <c r="B8" s="1213">
        <v>182661</v>
      </c>
      <c r="C8" s="88">
        <v>123077</v>
      </c>
      <c r="D8" s="88">
        <v>62071</v>
      </c>
      <c r="E8" s="88">
        <v>61006</v>
      </c>
      <c r="F8" s="88">
        <v>31734</v>
      </c>
      <c r="G8" s="88">
        <v>25961</v>
      </c>
      <c r="H8" s="88">
        <v>5773</v>
      </c>
      <c r="I8" s="88">
        <v>27850</v>
      </c>
      <c r="J8" s="88">
        <v>13990</v>
      </c>
      <c r="K8" s="88">
        <v>13860</v>
      </c>
      <c r="L8" s="28"/>
      <c r="M8" s="28"/>
      <c r="N8" s="310"/>
      <c r="O8" s="310"/>
      <c r="P8" s="310"/>
      <c r="Q8" s="310"/>
      <c r="R8" s="28"/>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row>
    <row r="9" spans="1:53" ht="15.75" customHeight="1">
      <c r="A9" s="85">
        <v>1985</v>
      </c>
      <c r="B9" s="1213">
        <v>181105</v>
      </c>
      <c r="C9" s="88">
        <v>110538</v>
      </c>
      <c r="D9" s="88">
        <v>67353</v>
      </c>
      <c r="E9" s="88">
        <v>43185</v>
      </c>
      <c r="F9" s="88">
        <v>45539</v>
      </c>
      <c r="G9" s="316">
        <v>37038</v>
      </c>
      <c r="H9" s="88">
        <v>8501</v>
      </c>
      <c r="I9" s="88">
        <v>25028</v>
      </c>
      <c r="J9" s="316">
        <v>15226</v>
      </c>
      <c r="K9" s="88">
        <v>9802</v>
      </c>
      <c r="L9" s="337"/>
      <c r="M9" s="337"/>
      <c r="N9" s="310"/>
      <c r="O9" s="310"/>
      <c r="P9" s="310"/>
      <c r="Q9" s="310"/>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row>
    <row r="10" spans="1:53" ht="15.75" customHeight="1">
      <c r="A10" s="85">
        <v>1990</v>
      </c>
      <c r="B10" s="1213">
        <v>144471.58919450353</v>
      </c>
      <c r="C10" s="1210">
        <v>107676.58358050347</v>
      </c>
      <c r="D10" s="1210">
        <v>69491.450787118229</v>
      </c>
      <c r="E10" s="1210">
        <v>38185.132793385252</v>
      </c>
      <c r="F10" s="1210">
        <v>26114.000000000015</v>
      </c>
      <c r="G10" s="1212">
        <v>20789.000000000015</v>
      </c>
      <c r="H10" s="1210">
        <v>5325</v>
      </c>
      <c r="I10" s="1210">
        <v>10816.005614000023</v>
      </c>
      <c r="J10" s="1212">
        <v>5843</v>
      </c>
      <c r="K10" s="1210">
        <v>4973.0056140000243</v>
      </c>
      <c r="L10" s="1214"/>
      <c r="M10" s="337"/>
      <c r="N10" s="310"/>
      <c r="O10" s="310"/>
      <c r="P10" s="310"/>
      <c r="Q10" s="310"/>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row>
    <row r="11" spans="1:53" ht="15.75" customHeight="1">
      <c r="A11" s="317">
        <v>1995</v>
      </c>
      <c r="B11" s="1213">
        <v>133669.182</v>
      </c>
      <c r="C11" s="88">
        <v>100190</v>
      </c>
      <c r="D11" s="1210">
        <v>74143</v>
      </c>
      <c r="E11" s="1210">
        <v>26047</v>
      </c>
      <c r="F11" s="1210">
        <v>24862.743999999999</v>
      </c>
      <c r="G11" s="1212">
        <v>21279</v>
      </c>
      <c r="H11" s="1210">
        <v>3583.7440000000001</v>
      </c>
      <c r="I11" s="1210">
        <v>8615.7083899999998</v>
      </c>
      <c r="J11" s="1212">
        <v>3854</v>
      </c>
      <c r="K11" s="1210">
        <v>4761.7083900000007</v>
      </c>
      <c r="L11" s="337"/>
      <c r="M11" s="337"/>
      <c r="N11" s="310"/>
      <c r="O11" s="310"/>
      <c r="P11" s="310"/>
      <c r="Q11" s="310"/>
      <c r="R11" s="1326"/>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row>
    <row r="12" spans="1:53" ht="15.75" customHeight="1">
      <c r="A12" s="317">
        <v>1996</v>
      </c>
      <c r="B12" s="1213">
        <v>147996.193</v>
      </c>
      <c r="C12" s="88">
        <v>115029</v>
      </c>
      <c r="D12" s="1210">
        <v>86446</v>
      </c>
      <c r="E12" s="1210">
        <v>28583</v>
      </c>
      <c r="F12" s="1210">
        <v>22710.15</v>
      </c>
      <c r="G12" s="1212">
        <v>19247</v>
      </c>
      <c r="H12" s="1210">
        <v>3463.15</v>
      </c>
      <c r="I12" s="1210">
        <v>10256.813999999998</v>
      </c>
      <c r="J12" s="1212">
        <v>3777</v>
      </c>
      <c r="K12" s="1210">
        <v>6479.8139999999994</v>
      </c>
      <c r="L12" s="337"/>
      <c r="M12" s="948"/>
      <c r="N12" s="310"/>
      <c r="O12" s="310"/>
      <c r="P12" s="310"/>
      <c r="Q12" s="310"/>
      <c r="R12" s="1326"/>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row>
    <row r="13" spans="1:53" ht="15.75" customHeight="1">
      <c r="A13" s="317">
        <v>1997</v>
      </c>
      <c r="B13" s="1213">
        <v>140373.6999945</v>
      </c>
      <c r="C13" s="88">
        <v>109527.10190930001</v>
      </c>
      <c r="D13" s="1210">
        <v>81310</v>
      </c>
      <c r="E13" s="1210">
        <v>28217.101909300003</v>
      </c>
      <c r="F13" s="1210">
        <v>24031.877569299999</v>
      </c>
      <c r="G13" s="1212">
        <v>20549</v>
      </c>
      <c r="H13" s="1210">
        <v>3482.8775692999998</v>
      </c>
      <c r="I13" s="1210">
        <v>6816.7205158999996</v>
      </c>
      <c r="J13" s="1212">
        <v>1988</v>
      </c>
      <c r="K13" s="1210">
        <v>4828.7205158999996</v>
      </c>
      <c r="L13" s="337"/>
      <c r="M13" s="948"/>
      <c r="N13" s="310"/>
      <c r="O13" s="310"/>
      <c r="P13" s="310"/>
      <c r="Q13" s="310"/>
      <c r="R13" s="1326"/>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row>
    <row r="14" spans="1:53" ht="15.75" customHeight="1">
      <c r="A14" s="317">
        <v>1998</v>
      </c>
      <c r="B14" s="1213">
        <v>144278.04578946324</v>
      </c>
      <c r="C14" s="88">
        <v>116808.16848197402</v>
      </c>
      <c r="D14" s="1210">
        <v>81419.018607574006</v>
      </c>
      <c r="E14" s="1210">
        <v>35389.149874400006</v>
      </c>
      <c r="F14" s="1210">
        <v>23405.824665364999</v>
      </c>
      <c r="G14" s="1212">
        <v>20147.101756364998</v>
      </c>
      <c r="H14" s="1210">
        <v>3258.7229090000005</v>
      </c>
      <c r="I14" s="1210">
        <v>4063.3838809999997</v>
      </c>
      <c r="J14" s="1212">
        <v>1142.470646</v>
      </c>
      <c r="K14" s="1210">
        <v>2920.913235</v>
      </c>
      <c r="L14" s="337"/>
      <c r="M14" s="948"/>
      <c r="N14" s="310"/>
      <c r="O14" s="310"/>
      <c r="P14" s="310"/>
      <c r="Q14" s="310"/>
      <c r="R14" s="1326"/>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row>
    <row r="15" spans="1:53" ht="15.75" customHeight="1">
      <c r="A15" s="317">
        <v>1999</v>
      </c>
      <c r="B15" s="319">
        <v>133190.65853484214</v>
      </c>
      <c r="C15" s="88">
        <v>109526.9610662256</v>
      </c>
      <c r="D15" s="1210">
        <v>78945.906703013141</v>
      </c>
      <c r="E15" s="1210">
        <v>30581.054363212461</v>
      </c>
      <c r="F15" s="1210">
        <v>19896.551925844418</v>
      </c>
      <c r="G15" s="1212">
        <v>16887.573487844416</v>
      </c>
      <c r="H15" s="1210">
        <v>3008.9784380000001</v>
      </c>
      <c r="I15" s="1210">
        <v>3767.4661040479004</v>
      </c>
      <c r="J15" s="1212">
        <v>1307.620891</v>
      </c>
      <c r="K15" s="1210">
        <v>2459.8452130479004</v>
      </c>
      <c r="L15" s="337"/>
      <c r="M15" s="948"/>
      <c r="N15" s="310"/>
      <c r="O15" s="310"/>
      <c r="P15" s="310"/>
      <c r="Q15" s="310"/>
      <c r="R15" s="1326"/>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row>
    <row r="16" spans="1:53" ht="15.75" customHeight="1">
      <c r="A16" s="317">
        <v>2000</v>
      </c>
      <c r="B16" s="1213">
        <v>131372.95058220683</v>
      </c>
      <c r="C16" s="88">
        <v>103432.10223757845</v>
      </c>
      <c r="D16" s="88">
        <v>73684.967658609297</v>
      </c>
      <c r="E16" s="88">
        <v>29747.134578969162</v>
      </c>
      <c r="F16" s="88">
        <v>23737.256822342297</v>
      </c>
      <c r="G16" s="316">
        <v>20944.490039411547</v>
      </c>
      <c r="H16" s="88">
        <v>2792.7667829307497</v>
      </c>
      <c r="I16" s="88">
        <v>4203.5916756660599</v>
      </c>
      <c r="J16" s="316">
        <v>1442.744146</v>
      </c>
      <c r="K16" s="88">
        <v>2760.8475296660599</v>
      </c>
      <c r="L16" s="337"/>
      <c r="M16" s="948"/>
      <c r="N16" s="310"/>
      <c r="O16" s="310"/>
      <c r="P16" s="310"/>
      <c r="Q16" s="310"/>
      <c r="R16" s="1326"/>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row>
    <row r="17" spans="1:53" ht="15.75" customHeight="1">
      <c r="A17" s="317">
        <v>2001</v>
      </c>
      <c r="B17" s="1213">
        <v>117298.96862531122</v>
      </c>
      <c r="C17" s="88">
        <v>93387.242420933442</v>
      </c>
      <c r="D17" s="88">
        <v>60343.272189999996</v>
      </c>
      <c r="E17" s="88">
        <v>33043.970230933446</v>
      </c>
      <c r="F17" s="1210">
        <v>21012.120582877786</v>
      </c>
      <c r="G17" s="316">
        <v>18422.689574916076</v>
      </c>
      <c r="H17" s="88">
        <v>2589.4310079617098</v>
      </c>
      <c r="I17" s="1210">
        <v>2899.6056214999999</v>
      </c>
      <c r="J17" s="316">
        <v>568.32992300000001</v>
      </c>
      <c r="K17" s="88">
        <v>2331.2756984999996</v>
      </c>
      <c r="L17" s="337"/>
      <c r="M17" s="337"/>
      <c r="N17" s="310"/>
      <c r="O17" s="310"/>
      <c r="P17" s="310"/>
      <c r="Q17" s="310"/>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row>
    <row r="18" spans="1:53" ht="15.75" customHeight="1">
      <c r="A18" s="317">
        <v>2002</v>
      </c>
      <c r="B18" s="1213">
        <v>91821.754688483168</v>
      </c>
      <c r="C18" s="88">
        <v>70576.825843840081</v>
      </c>
      <c r="D18" s="88">
        <v>50056.724793999994</v>
      </c>
      <c r="E18" s="88">
        <v>20520.101049840094</v>
      </c>
      <c r="F18" s="88">
        <v>18930.144768643077</v>
      </c>
      <c r="G18" s="316">
        <v>16578.272472643075</v>
      </c>
      <c r="H18" s="88">
        <v>2351.872296</v>
      </c>
      <c r="I18" s="88">
        <v>2314.7840759999999</v>
      </c>
      <c r="J18" s="316">
        <v>298.45687399999997</v>
      </c>
      <c r="K18" s="88">
        <v>2016.3272020000002</v>
      </c>
      <c r="L18" s="337"/>
      <c r="M18" s="337"/>
      <c r="N18" s="310"/>
      <c r="O18" s="310"/>
      <c r="P18" s="310"/>
      <c r="Q18" s="310"/>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row>
    <row r="19" spans="1:53" ht="15.75" customHeight="1">
      <c r="A19" s="317">
        <v>2003</v>
      </c>
      <c r="B19" s="1213">
        <v>77794.246060530961</v>
      </c>
      <c r="C19" s="88">
        <v>60430.54452803095</v>
      </c>
      <c r="D19" s="88">
        <v>54726.575000000004</v>
      </c>
      <c r="E19" s="88">
        <v>5703.9695280309452</v>
      </c>
      <c r="F19" s="88">
        <v>15149.333639999999</v>
      </c>
      <c r="G19" s="316">
        <v>13374.903999999999</v>
      </c>
      <c r="H19" s="88">
        <v>1774.4296399999998</v>
      </c>
      <c r="I19" s="88">
        <v>2214.3678924999999</v>
      </c>
      <c r="J19" s="316">
        <v>199.419297</v>
      </c>
      <c r="K19" s="88">
        <v>2014.9485955</v>
      </c>
      <c r="L19" s="337"/>
      <c r="M19" s="337"/>
      <c r="N19" s="310"/>
      <c r="O19" s="310"/>
      <c r="P19" s="310"/>
      <c r="Q19" s="310"/>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row>
    <row r="20" spans="1:53" ht="15.75" customHeight="1">
      <c r="A20" s="317">
        <v>2004</v>
      </c>
      <c r="B20" s="1213">
        <v>68961.898807199992</v>
      </c>
      <c r="C20" s="88">
        <v>53222.919578300003</v>
      </c>
      <c r="D20" s="88">
        <v>53187.178</v>
      </c>
      <c r="E20" s="88">
        <v>35.7415783</v>
      </c>
      <c r="F20" s="88">
        <v>14003.844105500002</v>
      </c>
      <c r="G20" s="316">
        <v>10978.285000000002</v>
      </c>
      <c r="H20" s="88">
        <v>3025.5591055</v>
      </c>
      <c r="I20" s="88">
        <v>1735.1351233999999</v>
      </c>
      <c r="J20" s="316">
        <v>142.39796899999999</v>
      </c>
      <c r="K20" s="88">
        <v>1592.7371543999998</v>
      </c>
      <c r="L20" s="337"/>
      <c r="M20" s="337"/>
      <c r="N20" s="310"/>
      <c r="O20" s="310"/>
      <c r="P20" s="310"/>
      <c r="Q20" s="310"/>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row>
    <row r="21" spans="1:53" ht="15.75" customHeight="1">
      <c r="A21" s="317">
        <v>2005</v>
      </c>
      <c r="B21" s="1213">
        <v>62327.618873286257</v>
      </c>
      <c r="C21" s="88">
        <v>49092.567898547124</v>
      </c>
      <c r="D21" s="88">
        <v>49085.686287793658</v>
      </c>
      <c r="E21" s="88">
        <v>6.881610753466914</v>
      </c>
      <c r="F21" s="88">
        <v>11426.268573739129</v>
      </c>
      <c r="G21" s="316">
        <v>7837.4016962063388</v>
      </c>
      <c r="H21" s="88">
        <v>3588.8668775327915</v>
      </c>
      <c r="I21" s="88">
        <v>1808.7824009999999</v>
      </c>
      <c r="J21" s="316">
        <v>109.87947899999999</v>
      </c>
      <c r="K21" s="88">
        <v>1698.902922</v>
      </c>
      <c r="L21" s="337"/>
      <c r="M21" s="337"/>
      <c r="N21" s="310"/>
      <c r="O21" s="310"/>
      <c r="P21" s="310"/>
      <c r="Q21" s="310"/>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row>
    <row r="22" spans="1:53" ht="15.75" customHeight="1">
      <c r="A22" s="317">
        <v>2006</v>
      </c>
      <c r="B22" s="1213">
        <v>57668.47443300562</v>
      </c>
      <c r="C22" s="88">
        <v>39399.010549447696</v>
      </c>
      <c r="D22" s="88">
        <v>39393.855572407607</v>
      </c>
      <c r="E22" s="88">
        <v>5.154977040088446</v>
      </c>
      <c r="F22" s="88">
        <v>16115.805212757414</v>
      </c>
      <c r="G22" s="316">
        <v>12082.913453592395</v>
      </c>
      <c r="H22" s="88">
        <v>4032.8917591650193</v>
      </c>
      <c r="I22" s="88">
        <v>2153.6586708005143</v>
      </c>
      <c r="J22" s="316">
        <v>134.94755800000001</v>
      </c>
      <c r="K22" s="88">
        <v>2018.7111128005145</v>
      </c>
      <c r="L22" s="337"/>
      <c r="M22" s="337"/>
      <c r="N22" s="310"/>
      <c r="O22" s="310"/>
      <c r="P22" s="310"/>
      <c r="Q22" s="310"/>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row>
    <row r="23" spans="1:53" ht="15.75" customHeight="1">
      <c r="A23" s="317">
        <v>2007</v>
      </c>
      <c r="B23" s="1213">
        <v>66185.283833743204</v>
      </c>
      <c r="C23" s="88">
        <v>48048.597839040063</v>
      </c>
      <c r="D23" s="88">
        <v>48040.547563042099</v>
      </c>
      <c r="E23" s="88">
        <v>8.0502759979676206</v>
      </c>
      <c r="F23" s="88">
        <v>16410.626506522873</v>
      </c>
      <c r="G23" s="316">
        <v>11345.2439103579</v>
      </c>
      <c r="H23" s="88">
        <v>5065.3825961649718</v>
      </c>
      <c r="I23" s="88">
        <v>1726.0594881802735</v>
      </c>
      <c r="J23" s="316">
        <v>214.214291</v>
      </c>
      <c r="K23" s="88">
        <v>1511.8451971802735</v>
      </c>
      <c r="L23" s="337"/>
      <c r="M23" s="337"/>
      <c r="N23" s="310"/>
      <c r="O23" s="310"/>
      <c r="P23" s="310"/>
      <c r="Q23" s="310"/>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row>
    <row r="24" spans="1:53" ht="15.75" customHeight="1">
      <c r="A24" s="317">
        <v>2008</v>
      </c>
      <c r="B24" s="1213">
        <v>65249.187273935138</v>
      </c>
      <c r="C24" s="1097" t="s">
        <v>32</v>
      </c>
      <c r="D24" s="1097" t="s">
        <v>32</v>
      </c>
      <c r="E24" s="88">
        <v>5.3023518961079343</v>
      </c>
      <c r="F24" s="1097" t="s">
        <v>32</v>
      </c>
      <c r="G24" s="1097" t="s">
        <v>32</v>
      </c>
      <c r="H24" s="88">
        <v>4696.5836557085349</v>
      </c>
      <c r="I24" s="88">
        <v>2072.4890563305003</v>
      </c>
      <c r="J24" s="316">
        <v>199.15334399999998</v>
      </c>
      <c r="K24" s="88">
        <v>1873.3357123305002</v>
      </c>
      <c r="L24" s="337"/>
      <c r="M24" s="337"/>
      <c r="N24" s="310"/>
      <c r="O24" s="310"/>
      <c r="P24" s="310"/>
      <c r="Q24" s="310"/>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row>
    <row r="25" spans="1:53" ht="15.75" customHeight="1">
      <c r="A25" s="317">
        <v>2009</v>
      </c>
      <c r="B25" s="1213">
        <v>60484.73030399999</v>
      </c>
      <c r="C25" s="1097" t="s">
        <v>32</v>
      </c>
      <c r="D25" s="1097" t="s">
        <v>32</v>
      </c>
      <c r="E25" s="88">
        <v>26.079170999999995</v>
      </c>
      <c r="F25" s="1097" t="s">
        <v>32</v>
      </c>
      <c r="G25" s="1097" t="s">
        <v>32</v>
      </c>
      <c r="H25" s="88">
        <v>4481.6691460000002</v>
      </c>
      <c r="I25" s="88">
        <v>2411.2883169999996</v>
      </c>
      <c r="J25" s="316">
        <v>224.46200100000001</v>
      </c>
      <c r="K25" s="88">
        <v>2186.8263159999997</v>
      </c>
      <c r="L25" s="337"/>
      <c r="M25" s="337"/>
      <c r="N25" s="310"/>
      <c r="O25" s="310"/>
      <c r="P25" s="310"/>
      <c r="Q25" s="310"/>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row>
    <row r="26" spans="1:53" s="761" customFormat="1" ht="15.75" customHeight="1">
      <c r="A26" s="99" t="s">
        <v>168</v>
      </c>
      <c r="B26"/>
      <c r="C26"/>
      <c r="D26"/>
      <c r="E26"/>
      <c r="F26"/>
      <c r="G26"/>
      <c r="H26"/>
      <c r="I26" s="796"/>
      <c r="J26" s="798"/>
      <c r="K26" s="796"/>
      <c r="L26" s="337"/>
      <c r="M26" s="337"/>
      <c r="N26" s="765"/>
      <c r="O26" s="765"/>
      <c r="P26" s="765"/>
      <c r="Q26" s="765"/>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row>
    <row r="27" spans="1:53" s="761" customFormat="1" ht="15.75" customHeight="1">
      <c r="A27" s="346" t="s">
        <v>324</v>
      </c>
      <c r="B27"/>
      <c r="C27"/>
      <c r="D27"/>
      <c r="E27"/>
      <c r="F27"/>
      <c r="G27"/>
      <c r="H27"/>
      <c r="I27" s="796"/>
      <c r="J27" s="798"/>
      <c r="K27" s="796"/>
      <c r="L27" s="337"/>
      <c r="M27" s="337"/>
      <c r="N27" s="765"/>
      <c r="O27" s="765"/>
      <c r="P27" s="765"/>
      <c r="Q27" s="765"/>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row>
    <row r="28" spans="1:53" s="761" customFormat="1" ht="15.75" customHeight="1">
      <c r="A28" s="422" t="s">
        <v>890</v>
      </c>
      <c r="B28" s="800"/>
      <c r="C28" s="815"/>
      <c r="D28" s="816"/>
      <c r="E28" s="796"/>
      <c r="F28" s="815"/>
      <c r="G28" s="817"/>
      <c r="H28" s="796"/>
      <c r="I28" s="796"/>
      <c r="J28" s="798"/>
      <c r="K28" s="796"/>
      <c r="L28" s="337"/>
      <c r="M28" s="337"/>
      <c r="N28" s="765"/>
      <c r="O28" s="765"/>
      <c r="P28" s="765"/>
      <c r="Q28" s="765"/>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row>
    <row r="29" spans="1:53" s="761" customFormat="1" ht="15.75" customHeight="1">
      <c r="A29" s="740"/>
      <c r="B29" s="796"/>
      <c r="C29" s="815"/>
      <c r="D29" s="816"/>
      <c r="E29" s="796"/>
      <c r="F29" s="815"/>
      <c r="G29" s="817"/>
      <c r="H29" s="796"/>
      <c r="I29" s="796"/>
      <c r="J29" s="798"/>
      <c r="K29" s="796"/>
      <c r="L29" s="337"/>
      <c r="M29" s="337"/>
      <c r="N29" s="765"/>
      <c r="O29" s="765"/>
      <c r="P29" s="765"/>
      <c r="Q29" s="765"/>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row>
    <row r="30" spans="1:53" s="761" customFormat="1" ht="15.75" customHeight="1">
      <c r="A30" s="273"/>
      <c r="B30" s="359"/>
      <c r="C30" s="359"/>
      <c r="D30" s="328" t="s">
        <v>11</v>
      </c>
      <c r="E30" s="357"/>
      <c r="F30" s="555"/>
      <c r="G30" s="328" t="s">
        <v>11</v>
      </c>
      <c r="H30" s="478"/>
      <c r="I30" s="555"/>
      <c r="J30" s="328" t="s">
        <v>11</v>
      </c>
      <c r="K30" s="478"/>
      <c r="L30" s="337"/>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row>
    <row r="31" spans="1:53" s="761" customFormat="1" ht="31.5" customHeight="1">
      <c r="A31" s="272"/>
      <c r="B31" s="493"/>
      <c r="C31" s="493"/>
      <c r="D31" s="345" t="s">
        <v>828</v>
      </c>
      <c r="E31" s="809" t="s">
        <v>3</v>
      </c>
      <c r="F31" s="812"/>
      <c r="G31" s="811" t="s">
        <v>4</v>
      </c>
      <c r="H31" s="812" t="s">
        <v>3</v>
      </c>
      <c r="I31" s="812"/>
      <c r="J31" s="811" t="s">
        <v>4</v>
      </c>
      <c r="K31" s="810" t="s">
        <v>3</v>
      </c>
      <c r="L31" s="474"/>
      <c r="M31" s="28"/>
      <c r="N31" s="625"/>
      <c r="O31" s="28"/>
      <c r="P31" s="28"/>
      <c r="Q31" s="28"/>
      <c r="R31" s="28"/>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row>
    <row r="32" spans="1:53" s="761" customFormat="1" ht="15.75" customHeight="1">
      <c r="A32" s="271"/>
      <c r="B32" s="328" t="s">
        <v>17</v>
      </c>
      <c r="C32" s="284"/>
      <c r="D32" s="284"/>
      <c r="E32" s="284"/>
      <c r="F32" s="284"/>
      <c r="G32" s="284"/>
      <c r="H32" s="284"/>
      <c r="I32" s="284"/>
      <c r="J32" s="284"/>
      <c r="K32" s="284"/>
      <c r="L32" s="28"/>
      <c r="M32" s="28"/>
      <c r="N32" s="28"/>
      <c r="O32" s="28"/>
      <c r="P32" s="28"/>
      <c r="Q32" s="28"/>
      <c r="R32" s="28"/>
      <c r="S32" s="28"/>
      <c r="T32" s="28"/>
      <c r="U32" s="28"/>
      <c r="V32" s="28"/>
      <c r="W32" s="28"/>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row>
    <row r="33" spans="1:53" ht="15.75" customHeight="1">
      <c r="A33" s="317">
        <v>2010</v>
      </c>
      <c r="B33" s="319">
        <v>60422.089324000015</v>
      </c>
      <c r="C33" s="88">
        <v>40371.921068492251</v>
      </c>
      <c r="D33" s="88">
        <v>40362.813296492248</v>
      </c>
      <c r="E33" s="88">
        <v>9.1077720000000006</v>
      </c>
      <c r="F33" s="88">
        <v>17677.843743507758</v>
      </c>
      <c r="G33" s="316">
        <v>11007.608373507757</v>
      </c>
      <c r="H33" s="88">
        <v>6670.2353700000003</v>
      </c>
      <c r="I33" s="88">
        <v>2372.3245120000001</v>
      </c>
      <c r="J33" s="316">
        <v>244.19094699999999</v>
      </c>
      <c r="K33" s="88">
        <v>2128.1335650000001</v>
      </c>
      <c r="L33" s="337"/>
      <c r="M33" s="337"/>
      <c r="N33" s="310"/>
      <c r="O33" s="310"/>
      <c r="P33" s="310"/>
      <c r="Q33" s="310"/>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row>
    <row r="34" spans="1:53" ht="15.75" customHeight="1">
      <c r="A34" s="317">
        <v>2011</v>
      </c>
      <c r="B34" s="744">
        <v>61645.198550000001</v>
      </c>
      <c r="C34" s="763">
        <v>39828.52302263723</v>
      </c>
      <c r="D34" s="763">
        <v>39820.479922637227</v>
      </c>
      <c r="E34" s="763">
        <v>8.043099999999999</v>
      </c>
      <c r="F34" s="763">
        <v>19447.122981362787</v>
      </c>
      <c r="G34" s="767">
        <v>12142.190217362784</v>
      </c>
      <c r="H34" s="763">
        <v>7304.932764000001</v>
      </c>
      <c r="I34" s="763">
        <v>2369.5525460000003</v>
      </c>
      <c r="J34" s="767">
        <v>257.40354199999996</v>
      </c>
      <c r="K34" s="763">
        <v>2112.1490040000003</v>
      </c>
      <c r="L34" s="337"/>
      <c r="M34" s="337"/>
      <c r="N34" s="310"/>
      <c r="O34" s="310"/>
      <c r="P34" s="310"/>
      <c r="Q34" s="310"/>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row>
    <row r="35" spans="1:53" ht="15.75" customHeight="1">
      <c r="A35" s="317">
        <v>2012</v>
      </c>
      <c r="B35" s="744">
        <v>65655.163451999993</v>
      </c>
      <c r="C35" s="763">
        <v>44907.372570937659</v>
      </c>
      <c r="D35" s="763">
        <v>44899.419170937661</v>
      </c>
      <c r="E35" s="763">
        <v>7.9533999999999994</v>
      </c>
      <c r="F35" s="763">
        <v>18213.461639062338</v>
      </c>
      <c r="G35" s="767">
        <v>11382.754709062339</v>
      </c>
      <c r="H35" s="763">
        <v>6830.7069299999994</v>
      </c>
      <c r="I35" s="763">
        <v>2534.3292419999998</v>
      </c>
      <c r="J35" s="767">
        <v>263.16042600000003</v>
      </c>
      <c r="K35" s="763">
        <v>2271.1688159999999</v>
      </c>
      <c r="L35" s="337"/>
      <c r="M35" s="337"/>
      <c r="N35" s="765"/>
      <c r="O35" s="765"/>
      <c r="P35" s="765"/>
      <c r="Q35" s="765"/>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row>
    <row r="36" spans="1:53" s="761" customFormat="1" ht="15.75" customHeight="1">
      <c r="A36" s="743">
        <v>2013</v>
      </c>
      <c r="B36" s="744">
        <v>67500.048089999997</v>
      </c>
      <c r="C36" s="763">
        <v>47937.359574392009</v>
      </c>
      <c r="D36" s="763">
        <v>47929.186214392008</v>
      </c>
      <c r="E36" s="763">
        <v>8.1733599999999988</v>
      </c>
      <c r="F36" s="763">
        <v>17218.982902607997</v>
      </c>
      <c r="G36" s="767">
        <v>9876.6491256079953</v>
      </c>
      <c r="H36" s="763">
        <v>7342.3337769999998</v>
      </c>
      <c r="I36" s="763">
        <v>2343.7056129999996</v>
      </c>
      <c r="J36" s="767">
        <v>258.25253999999995</v>
      </c>
      <c r="K36" s="763">
        <v>2085.4530729999997</v>
      </c>
      <c r="L36" s="337"/>
      <c r="M36" s="337"/>
      <c r="N36" s="765"/>
      <c r="O36" s="765"/>
      <c r="P36" s="765"/>
      <c r="Q36" s="765"/>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row>
    <row r="37" spans="1:53" s="761" customFormat="1" ht="15.75" customHeight="1">
      <c r="A37" s="743">
        <v>2014</v>
      </c>
      <c r="B37" s="800">
        <v>60930.529867000005</v>
      </c>
      <c r="C37" s="796">
        <v>41971.361918000002</v>
      </c>
      <c r="D37" s="796">
        <v>41964.250530000005</v>
      </c>
      <c r="E37" s="796">
        <v>7.1113879999999998</v>
      </c>
      <c r="F37" s="796">
        <v>17270.944725000001</v>
      </c>
      <c r="G37" s="798">
        <v>10293.655770000001</v>
      </c>
      <c r="H37" s="796">
        <v>6977.288955</v>
      </c>
      <c r="I37" s="796">
        <v>1688.2232239999998</v>
      </c>
      <c r="J37" s="798">
        <v>187.83892399999999</v>
      </c>
      <c r="K37" s="796">
        <v>1500.3842999999999</v>
      </c>
      <c r="L37" s="337"/>
      <c r="M37" s="337"/>
      <c r="N37" s="765"/>
      <c r="O37" s="765"/>
      <c r="P37" s="765"/>
      <c r="Q37" s="765"/>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row>
    <row r="38" spans="1:53" s="761" customFormat="1" ht="15.75" customHeight="1">
      <c r="A38" s="799">
        <v>2015</v>
      </c>
      <c r="B38" s="833">
        <v>61625.486610999993</v>
      </c>
      <c r="C38" s="827">
        <v>43409.087</v>
      </c>
      <c r="D38" s="827">
        <v>43400.363799999999</v>
      </c>
      <c r="E38" s="827">
        <v>8.7231999999999985</v>
      </c>
      <c r="F38" s="827">
        <v>16443.398136</v>
      </c>
      <c r="G38" s="831">
        <v>9439.2053780000006</v>
      </c>
      <c r="H38" s="827">
        <v>7004.1927580000001</v>
      </c>
      <c r="I38" s="827">
        <v>1773.001475</v>
      </c>
      <c r="J38" s="831">
        <v>161.25308100000001</v>
      </c>
      <c r="K38" s="827">
        <v>1611.748394</v>
      </c>
      <c r="L38" s="337"/>
      <c r="M38" s="337"/>
      <c r="N38" s="765"/>
      <c r="O38" s="765"/>
      <c r="P38" s="765"/>
      <c r="Q38" s="765"/>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row>
    <row r="39" spans="1:53" ht="15.75" customHeight="1">
      <c r="A39" s="832">
        <v>2016</v>
      </c>
      <c r="B39" s="947">
        <v>60308.03171499999</v>
      </c>
      <c r="C39" s="943">
        <v>41252.840114999992</v>
      </c>
      <c r="D39" s="943">
        <v>41245.608909999995</v>
      </c>
      <c r="E39" s="943">
        <v>7.2312050000000001</v>
      </c>
      <c r="F39" s="943">
        <v>17386.514372000001</v>
      </c>
      <c r="G39" s="945">
        <v>8562.6905200000001</v>
      </c>
      <c r="H39" s="943">
        <v>8823.8238520000014</v>
      </c>
      <c r="I39" s="943">
        <v>1668.677228</v>
      </c>
      <c r="J39" s="945">
        <v>130.839956</v>
      </c>
      <c r="K39" s="943">
        <v>1537.837272</v>
      </c>
      <c r="N39" s="830"/>
      <c r="O39" s="830"/>
      <c r="P39" s="830"/>
      <c r="Q39" s="830"/>
    </row>
    <row r="40" spans="1:53" ht="15.75" customHeight="1">
      <c r="A40" s="946">
        <v>2017</v>
      </c>
      <c r="B40" s="1080">
        <v>59009.413080240003</v>
      </c>
      <c r="C40" s="1322">
        <v>38533.789044999998</v>
      </c>
      <c r="D40" s="1076">
        <v>38525.812279999998</v>
      </c>
      <c r="E40" s="1076">
        <v>7.9767649999999994</v>
      </c>
      <c r="F40" s="1322">
        <v>18605.353849539999</v>
      </c>
      <c r="G40" s="1078">
        <v>8765.3466099999987</v>
      </c>
      <c r="H40" s="1076">
        <v>9840.007239540002</v>
      </c>
      <c r="I40" s="1322">
        <v>1870.2701857</v>
      </c>
      <c r="J40" s="1078">
        <v>149.46763000000001</v>
      </c>
      <c r="K40" s="1076">
        <v>1720.8025556999999</v>
      </c>
      <c r="L40" s="942"/>
      <c r="M40" s="942"/>
      <c r="N40" s="944"/>
      <c r="O40" s="944"/>
      <c r="P40" s="944"/>
      <c r="Q40" s="944"/>
    </row>
    <row r="41" spans="1:53" ht="15.75" customHeight="1">
      <c r="A41" s="1079">
        <v>2018</v>
      </c>
      <c r="B41" s="1210">
        <v>48712.945092202164</v>
      </c>
      <c r="C41" s="1210">
        <v>28592.644999999997</v>
      </c>
      <c r="D41" s="1210">
        <v>28592.644999999997</v>
      </c>
      <c r="E41" s="1210">
        <v>0</v>
      </c>
      <c r="F41" s="1322">
        <v>18454.066620982558</v>
      </c>
      <c r="G41" s="1210">
        <v>8789.2820000000011</v>
      </c>
      <c r="H41" s="1210">
        <v>9664.7846209825584</v>
      </c>
      <c r="I41" s="1322">
        <v>1666.2334712196068</v>
      </c>
      <c r="J41" s="1210">
        <v>115.43861140142518</v>
      </c>
      <c r="K41" s="1210">
        <v>1550.7948598181817</v>
      </c>
      <c r="N41" s="944"/>
      <c r="O41" s="944"/>
      <c r="P41" s="944"/>
      <c r="Q41" s="944"/>
    </row>
    <row r="42" spans="1:53" s="1321" customFormat="1" ht="15.75" customHeight="1">
      <c r="A42" s="1325">
        <v>2019</v>
      </c>
      <c r="B42" s="1322">
        <v>46196.111481615255</v>
      </c>
      <c r="C42" s="1322">
        <v>26914.972000000002</v>
      </c>
      <c r="D42" s="1322">
        <v>26914.972000000002</v>
      </c>
      <c r="E42" s="1322">
        <v>0</v>
      </c>
      <c r="F42" s="1322">
        <v>17817.945539535256</v>
      </c>
      <c r="G42" s="1322">
        <v>8450.8490000000002</v>
      </c>
      <c r="H42" s="1322">
        <v>9367.0965395352578</v>
      </c>
      <c r="I42" s="1322">
        <v>1463.1939420799997</v>
      </c>
      <c r="J42" s="1322">
        <v>0</v>
      </c>
      <c r="K42" s="1322">
        <v>1463.1939420799997</v>
      </c>
      <c r="N42" s="1323"/>
      <c r="O42" s="1323"/>
      <c r="P42" s="1323"/>
      <c r="Q42" s="1323"/>
    </row>
    <row r="43" spans="1:53" ht="15.75" customHeight="1">
      <c r="A43" s="346"/>
    </row>
  </sheetData>
  <conditionalFormatting sqref="F34 I34 L34:GR34 A34:C35 A33:GR33 A28:GR29 I26:GR27 L36:L38 L39:M39 A43:GR1012 A36:A42 R35:GR42 D40:E42 G40:H42 J40:M42 E41:I42 A1:GR23 A24:B25 E24:E25 H24:GR25">
    <cfRule type="cellIs" dxfId="30" priority="23" stopIfTrue="1" operator="equal">
      <formula>0</formula>
    </cfRule>
  </conditionalFormatting>
  <conditionalFormatting sqref="D34:E34">
    <cfRule type="cellIs" dxfId="29" priority="22" stopIfTrue="1" operator="equal">
      <formula>0</formula>
    </cfRule>
  </conditionalFormatting>
  <conditionalFormatting sqref="G34:H34">
    <cfRule type="cellIs" dxfId="28" priority="21" stopIfTrue="1" operator="equal">
      <formula>0</formula>
    </cfRule>
  </conditionalFormatting>
  <conditionalFormatting sqref="J34:K34">
    <cfRule type="cellIs" dxfId="27" priority="20" stopIfTrue="1" operator="equal">
      <formula>0</formula>
    </cfRule>
  </conditionalFormatting>
  <conditionalFormatting sqref="F35 I35 L35:Q35 M36:Q38 N39:Q42">
    <cfRule type="cellIs" dxfId="26" priority="19" stopIfTrue="1" operator="equal">
      <formula>0</formula>
    </cfRule>
  </conditionalFormatting>
  <conditionalFormatting sqref="D35:E35">
    <cfRule type="cellIs" dxfId="25" priority="18" stopIfTrue="1" operator="equal">
      <formula>0</formula>
    </cfRule>
  </conditionalFormatting>
  <conditionalFormatting sqref="G35:H35">
    <cfRule type="cellIs" dxfId="24" priority="17" stopIfTrue="1" operator="equal">
      <formula>0</formula>
    </cfRule>
  </conditionalFormatting>
  <conditionalFormatting sqref="J35:K35">
    <cfRule type="cellIs" dxfId="23" priority="16" stopIfTrue="1" operator="equal">
      <formula>0</formula>
    </cfRule>
  </conditionalFormatting>
  <conditionalFormatting sqref="B36:C36">
    <cfRule type="cellIs" dxfId="22" priority="15" stopIfTrue="1" operator="equal">
      <formula>0</formula>
    </cfRule>
  </conditionalFormatting>
  <conditionalFormatting sqref="F36 I36">
    <cfRule type="cellIs" dxfId="21" priority="14" stopIfTrue="1" operator="equal">
      <formula>0</formula>
    </cfRule>
  </conditionalFormatting>
  <conditionalFormatting sqref="D36:E36">
    <cfRule type="cellIs" dxfId="20" priority="13" stopIfTrue="1" operator="equal">
      <formula>0</formula>
    </cfRule>
  </conditionalFormatting>
  <conditionalFormatting sqref="G36:H36">
    <cfRule type="cellIs" dxfId="19" priority="12" stopIfTrue="1" operator="equal">
      <formula>0</formula>
    </cfRule>
  </conditionalFormatting>
  <conditionalFormatting sqref="J36:K36">
    <cfRule type="cellIs" dxfId="18" priority="11" stopIfTrue="1" operator="equal">
      <formula>0</formula>
    </cfRule>
  </conditionalFormatting>
  <conditionalFormatting sqref="B37:C40">
    <cfRule type="cellIs" dxfId="17" priority="10" stopIfTrue="1" operator="equal">
      <formula>0</formula>
    </cfRule>
  </conditionalFormatting>
  <conditionalFormatting sqref="F37:F42 I37:I42">
    <cfRule type="cellIs" dxfId="16" priority="9" stopIfTrue="1" operator="equal">
      <formula>0</formula>
    </cfRule>
  </conditionalFormatting>
  <conditionalFormatting sqref="D37:E39">
    <cfRule type="cellIs" dxfId="15" priority="8" stopIfTrue="1" operator="equal">
      <formula>0</formula>
    </cfRule>
  </conditionalFormatting>
  <conditionalFormatting sqref="G37:H39">
    <cfRule type="cellIs" dxfId="14" priority="7" stopIfTrue="1" operator="equal">
      <formula>0</formula>
    </cfRule>
  </conditionalFormatting>
  <conditionalFormatting sqref="J37:K39">
    <cfRule type="cellIs" dxfId="13" priority="6" stopIfTrue="1" operator="equal">
      <formula>0</formula>
    </cfRule>
  </conditionalFormatting>
  <conditionalFormatting sqref="A30:GR32">
    <cfRule type="cellIs" dxfId="12" priority="5" stopIfTrue="1" operator="equal">
      <formula>0</formula>
    </cfRule>
  </conditionalFormatting>
  <conditionalFormatting sqref="A26:A27">
    <cfRule type="cellIs" dxfId="11" priority="4" stopIfTrue="1" operator="equal">
      <formula>0</formula>
    </cfRule>
  </conditionalFormatting>
  <conditionalFormatting sqref="B41:C42">
    <cfRule type="cellIs" dxfId="10" priority="3" stopIfTrue="1" operator="equal">
      <formula>0</formula>
    </cfRule>
  </conditionalFormatting>
  <conditionalFormatting sqref="C24:D25">
    <cfRule type="cellIs" dxfId="9" priority="2" stopIfTrue="1" operator="equal">
      <formula>0</formula>
    </cfRule>
  </conditionalFormatting>
  <conditionalFormatting sqref="F24:G25">
    <cfRule type="cellIs" dxfId="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1" manualBreakCount="1">
    <brk id="27" max="11" man="1"/>
  </rowBreaks>
  <colBreaks count="3" manualBreakCount="3">
    <brk id="23" min="2" max="52" man="1"/>
    <brk id="33" min="2" max="52" man="1"/>
    <brk id="43" min="2" max="51"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BD9ED0"/>
  </sheetPr>
  <dimension ref="A1:S34"/>
  <sheetViews>
    <sheetView view="pageBreakPreview" zoomScaleNormal="100" zoomScaleSheetLayoutView="100" workbookViewId="0"/>
  </sheetViews>
  <sheetFormatPr baseColWidth="10" defaultColWidth="11.42578125" defaultRowHeight="15.75" customHeight="1"/>
  <cols>
    <col min="1" max="19" width="6.7109375" style="13" customWidth="1"/>
    <col min="20" max="20" width="1" style="13" customWidth="1"/>
    <col min="21" max="16384" width="11.42578125" style="13"/>
  </cols>
  <sheetData>
    <row r="1" spans="1:19" ht="15.75" customHeight="1">
      <c r="A1" s="504" t="s">
        <v>923</v>
      </c>
      <c r="B1" s="29"/>
      <c r="C1" s="29"/>
      <c r="D1" s="29"/>
      <c r="E1" s="29"/>
      <c r="F1" s="29"/>
      <c r="G1" s="29"/>
      <c r="H1" s="29"/>
      <c r="I1" s="29"/>
      <c r="J1" s="29"/>
      <c r="K1" s="29"/>
      <c r="L1" s="29"/>
      <c r="M1" s="29"/>
      <c r="N1" s="29"/>
      <c r="O1" s="29"/>
      <c r="P1" s="29"/>
      <c r="Q1" s="29"/>
      <c r="R1" s="29"/>
      <c r="S1" s="29"/>
    </row>
    <row r="2" spans="1:19" ht="10.9" customHeight="1">
      <c r="A2" s="76"/>
      <c r="B2" s="29"/>
      <c r="C2" s="29"/>
      <c r="D2" s="29"/>
      <c r="E2" s="29"/>
      <c r="F2" s="29"/>
      <c r="G2" s="29"/>
      <c r="H2" s="29"/>
      <c r="I2" s="29"/>
      <c r="J2" s="29"/>
      <c r="K2" s="29"/>
      <c r="L2" s="29"/>
      <c r="M2" s="29"/>
      <c r="N2" s="29"/>
      <c r="O2" s="29"/>
      <c r="P2" s="29"/>
      <c r="Q2" s="29"/>
      <c r="R2" s="29"/>
      <c r="S2" s="29"/>
    </row>
    <row r="3" spans="1:19" ht="14.25" customHeight="1">
      <c r="A3" s="30"/>
      <c r="B3" s="37" t="s">
        <v>94</v>
      </c>
      <c r="C3" s="38"/>
      <c r="D3" s="39"/>
      <c r="E3" s="38"/>
      <c r="F3" s="39"/>
      <c r="G3" s="38"/>
      <c r="H3" s="38"/>
      <c r="I3" s="38"/>
      <c r="J3" s="38"/>
      <c r="K3" s="38"/>
      <c r="L3" s="38"/>
      <c r="M3" s="38"/>
      <c r="N3" s="38"/>
      <c r="O3" s="38"/>
      <c r="P3" s="40" t="s">
        <v>149</v>
      </c>
      <c r="Q3" s="41"/>
      <c r="R3" s="42" t="s">
        <v>150</v>
      </c>
      <c r="S3" s="43"/>
    </row>
    <row r="4" spans="1:19" ht="14.25" customHeight="1">
      <c r="A4" s="30"/>
      <c r="B4" s="44"/>
      <c r="C4" s="45"/>
      <c r="D4" s="46"/>
      <c r="E4" s="45"/>
      <c r="F4" s="46"/>
      <c r="G4" s="45"/>
      <c r="H4" s="45"/>
      <c r="I4" s="45"/>
      <c r="J4" s="45"/>
      <c r="K4" s="45"/>
      <c r="L4" s="45"/>
      <c r="M4" s="45"/>
      <c r="N4" s="45"/>
      <c r="O4" s="45"/>
      <c r="P4" s="44" t="s">
        <v>148</v>
      </c>
      <c r="Q4" s="47"/>
      <c r="R4" s="44" t="s">
        <v>151</v>
      </c>
      <c r="S4" s="47"/>
    </row>
    <row r="5" spans="1:19" ht="14.25" customHeight="1">
      <c r="A5" s="29"/>
      <c r="B5" s="782">
        <v>79.394247486209039</v>
      </c>
      <c r="C5" s="48"/>
      <c r="D5" s="48"/>
      <c r="E5" s="48"/>
      <c r="F5" s="48"/>
      <c r="G5" s="48"/>
      <c r="H5" s="48"/>
      <c r="I5" s="48"/>
      <c r="J5" s="48"/>
      <c r="K5" s="48"/>
      <c r="L5" s="48"/>
      <c r="M5" s="48"/>
      <c r="N5" s="48"/>
      <c r="O5" s="49"/>
      <c r="P5" s="783">
        <v>20.277937443115096</v>
      </c>
      <c r="Q5" s="50"/>
      <c r="R5" s="783">
        <v>0.32781507067584592</v>
      </c>
      <c r="S5" s="51"/>
    </row>
    <row r="6" spans="1:19" ht="14.25" customHeight="1">
      <c r="A6" s="30"/>
      <c r="B6" s="37" t="s">
        <v>92</v>
      </c>
      <c r="C6" s="38"/>
      <c r="D6" s="38"/>
      <c r="E6" s="38"/>
      <c r="F6" s="38"/>
      <c r="G6" s="38"/>
      <c r="H6" s="38"/>
      <c r="I6" s="38"/>
      <c r="J6" s="38"/>
      <c r="K6" s="38"/>
      <c r="L6" s="38"/>
      <c r="M6" s="38"/>
      <c r="N6" s="38"/>
      <c r="O6" s="38"/>
      <c r="P6" s="38"/>
      <c r="Q6" s="38"/>
      <c r="R6" s="38"/>
      <c r="S6" s="52"/>
    </row>
    <row r="7" spans="1:19" ht="14.25" customHeight="1">
      <c r="A7" s="30"/>
      <c r="B7" s="44"/>
      <c r="C7" s="45"/>
      <c r="D7" s="45"/>
      <c r="E7" s="45"/>
      <c r="F7" s="45"/>
      <c r="G7" s="45"/>
      <c r="H7" s="45"/>
      <c r="I7" s="45"/>
      <c r="J7" s="45"/>
      <c r="K7" s="45"/>
      <c r="L7" s="45"/>
      <c r="M7" s="45"/>
      <c r="N7" s="45"/>
      <c r="O7" s="45"/>
      <c r="P7" s="45"/>
      <c r="Q7" s="45"/>
      <c r="R7" s="45"/>
      <c r="S7" s="47"/>
    </row>
    <row r="8" spans="1:19" ht="14.25" customHeight="1">
      <c r="A8" s="30"/>
      <c r="B8" s="784">
        <v>100</v>
      </c>
      <c r="C8" s="53"/>
      <c r="D8" s="53"/>
      <c r="E8" s="53"/>
      <c r="F8" s="53"/>
      <c r="G8" s="53"/>
      <c r="H8" s="53"/>
      <c r="I8" s="53"/>
      <c r="J8" s="53"/>
      <c r="K8" s="53"/>
      <c r="L8" s="53"/>
      <c r="M8" s="53"/>
      <c r="N8" s="53"/>
      <c r="O8" s="53"/>
      <c r="P8" s="53"/>
      <c r="Q8" s="53"/>
      <c r="R8" s="53"/>
      <c r="S8" s="54"/>
    </row>
    <row r="9" spans="1:19" ht="14.25" customHeight="1">
      <c r="A9" s="29"/>
      <c r="B9" s="37" t="s">
        <v>16</v>
      </c>
      <c r="C9" s="38"/>
      <c r="D9" s="38"/>
      <c r="E9" s="38"/>
      <c r="F9" s="38"/>
      <c r="G9" s="38"/>
      <c r="H9" s="38"/>
      <c r="I9" s="38"/>
      <c r="J9" s="38"/>
      <c r="K9" s="38"/>
      <c r="L9" s="38"/>
      <c r="M9" s="38"/>
      <c r="N9" s="38"/>
      <c r="O9" s="38"/>
      <c r="P9" s="40" t="s">
        <v>150</v>
      </c>
      <c r="Q9" s="52"/>
      <c r="R9" s="40" t="s">
        <v>91</v>
      </c>
      <c r="S9" s="52"/>
    </row>
    <row r="10" spans="1:19" ht="14.25" customHeight="1">
      <c r="A10" s="29"/>
      <c r="B10" s="44"/>
      <c r="C10" s="45"/>
      <c r="D10" s="45"/>
      <c r="E10" s="45"/>
      <c r="F10" s="45"/>
      <c r="G10" s="45"/>
      <c r="H10" s="45"/>
      <c r="I10" s="45"/>
      <c r="J10" s="45"/>
      <c r="K10" s="45"/>
      <c r="L10" s="45"/>
      <c r="M10" s="45"/>
      <c r="N10" s="45"/>
      <c r="O10" s="45"/>
      <c r="P10" s="44" t="s">
        <v>152</v>
      </c>
      <c r="Q10" s="47"/>
      <c r="R10" s="55"/>
      <c r="S10" s="56"/>
    </row>
    <row r="11" spans="1:19" ht="14.25" customHeight="1">
      <c r="A11" s="69"/>
      <c r="B11" s="783">
        <v>90.015306321646378</v>
      </c>
      <c r="C11" s="792"/>
      <c r="D11" s="792"/>
      <c r="E11" s="792"/>
      <c r="F11" s="792"/>
      <c r="G11" s="792"/>
      <c r="H11" s="792"/>
      <c r="I11" s="792"/>
      <c r="J11" s="792"/>
      <c r="K11" s="792"/>
      <c r="L11" s="792"/>
      <c r="M11" s="792"/>
      <c r="N11" s="792"/>
      <c r="O11" s="50"/>
      <c r="P11" s="783">
        <v>1.9328416962808619</v>
      </c>
      <c r="Q11" s="50"/>
      <c r="R11" s="783">
        <v>4.3404110465147454</v>
      </c>
      <c r="S11" s="51"/>
    </row>
    <row r="12" spans="1:19" ht="14.25" customHeight="1">
      <c r="A12" s="30"/>
      <c r="B12" s="37" t="s">
        <v>90</v>
      </c>
      <c r="C12" s="38"/>
      <c r="D12" s="38"/>
      <c r="E12" s="38"/>
      <c r="F12" s="38"/>
      <c r="G12" s="38"/>
      <c r="H12" s="38"/>
      <c r="I12" s="38"/>
      <c r="J12" s="38"/>
      <c r="K12" s="38"/>
      <c r="L12" s="38"/>
      <c r="M12" s="38"/>
      <c r="N12" s="40" t="s">
        <v>154</v>
      </c>
      <c r="O12" s="41"/>
      <c r="P12" s="57"/>
      <c r="Q12" s="57"/>
      <c r="R12" s="58"/>
      <c r="S12" s="58"/>
    </row>
    <row r="13" spans="1:19" ht="14.25" customHeight="1">
      <c r="A13" s="30"/>
      <c r="B13" s="44"/>
      <c r="C13" s="45"/>
      <c r="D13" s="45"/>
      <c r="E13" s="45"/>
      <c r="F13" s="45"/>
      <c r="G13" s="45"/>
      <c r="H13" s="45"/>
      <c r="I13" s="45"/>
      <c r="J13" s="45"/>
      <c r="K13" s="45"/>
      <c r="L13" s="45"/>
      <c r="M13" s="45"/>
      <c r="N13" s="59" t="s">
        <v>153</v>
      </c>
      <c r="O13" s="60"/>
      <c r="P13" s="57"/>
      <c r="Q13" s="57"/>
      <c r="R13" s="58"/>
      <c r="S13" s="58"/>
    </row>
    <row r="14" spans="1:19" ht="14.25" customHeight="1">
      <c r="A14" s="30"/>
      <c r="B14" s="783">
        <v>63.634553965229088</v>
      </c>
      <c r="C14" s="792"/>
      <c r="D14" s="792"/>
      <c r="E14" s="792"/>
      <c r="F14" s="792"/>
      <c r="G14" s="792"/>
      <c r="H14" s="792"/>
      <c r="I14" s="792"/>
      <c r="J14" s="792"/>
      <c r="K14" s="792"/>
      <c r="L14" s="792"/>
      <c r="M14" s="50"/>
      <c r="N14" s="783">
        <v>26.380752356417275</v>
      </c>
      <c r="O14" s="51"/>
      <c r="P14" s="57"/>
      <c r="Q14" s="57"/>
      <c r="R14" s="58"/>
      <c r="S14" s="58"/>
    </row>
    <row r="15" spans="1:19" ht="14.25" customHeight="1">
      <c r="A15" s="30"/>
      <c r="B15" s="40" t="s">
        <v>155</v>
      </c>
      <c r="C15" s="41"/>
      <c r="D15" s="38" t="s">
        <v>89</v>
      </c>
      <c r="E15" s="38"/>
      <c r="F15" s="39"/>
      <c r="G15" s="38"/>
      <c r="H15" s="38"/>
      <c r="I15" s="38"/>
      <c r="J15" s="38"/>
      <c r="K15" s="38"/>
      <c r="L15" s="52"/>
      <c r="M15" s="38"/>
      <c r="N15" s="40" t="s">
        <v>154</v>
      </c>
      <c r="O15" s="41"/>
      <c r="P15" s="57"/>
      <c r="Q15" s="57"/>
      <c r="R15" s="58"/>
      <c r="S15" s="58"/>
    </row>
    <row r="16" spans="1:19" ht="14.25" customHeight="1">
      <c r="A16" s="30"/>
      <c r="B16" s="44" t="s">
        <v>156</v>
      </c>
      <c r="C16" s="47"/>
      <c r="D16" s="61"/>
      <c r="E16" s="61"/>
      <c r="F16" s="62"/>
      <c r="G16" s="61"/>
      <c r="H16" s="61"/>
      <c r="I16" s="61"/>
      <c r="J16" s="61"/>
      <c r="K16" s="61"/>
      <c r="L16" s="61"/>
      <c r="M16" s="61"/>
      <c r="N16" s="59" t="s">
        <v>153</v>
      </c>
      <c r="O16" s="60"/>
      <c r="P16" s="57"/>
      <c r="Q16" s="57"/>
      <c r="R16" s="58"/>
      <c r="S16" s="58"/>
    </row>
    <row r="17" spans="1:19" ht="14.25" customHeight="1">
      <c r="A17" s="30"/>
      <c r="B17" s="783">
        <v>12.52167905183404</v>
      </c>
      <c r="C17" s="50"/>
      <c r="D17" s="783">
        <v>51.112874913395054</v>
      </c>
      <c r="E17" s="792"/>
      <c r="F17" s="792"/>
      <c r="G17" s="792"/>
      <c r="H17" s="792"/>
      <c r="I17" s="792"/>
      <c r="J17" s="792"/>
      <c r="K17" s="792"/>
      <c r="L17" s="792"/>
      <c r="M17" s="50"/>
      <c r="N17" s="783">
        <v>26.380752356417275</v>
      </c>
      <c r="O17" s="51"/>
      <c r="P17" s="57"/>
      <c r="Q17" s="57"/>
      <c r="R17" s="58"/>
      <c r="S17" s="58"/>
    </row>
    <row r="18" spans="1:19" ht="14.25" customHeight="1">
      <c r="A18" s="30"/>
      <c r="B18" s="57"/>
      <c r="C18" s="58"/>
      <c r="D18" s="40" t="s">
        <v>157</v>
      </c>
      <c r="E18" s="41"/>
      <c r="F18" s="42" t="s">
        <v>42</v>
      </c>
      <c r="G18" s="41"/>
      <c r="H18" s="38" t="s">
        <v>88</v>
      </c>
      <c r="I18" s="38"/>
      <c r="J18" s="38"/>
      <c r="K18" s="39"/>
      <c r="L18" s="38"/>
      <c r="M18" s="38"/>
      <c r="N18" s="40" t="s">
        <v>154</v>
      </c>
      <c r="O18" s="41"/>
      <c r="P18" s="57"/>
      <c r="Q18" s="57"/>
      <c r="R18" s="58"/>
      <c r="S18" s="58"/>
    </row>
    <row r="19" spans="1:19" ht="14.25" customHeight="1">
      <c r="A19" s="30"/>
      <c r="B19" s="57"/>
      <c r="C19" s="58"/>
      <c r="D19" s="59" t="s">
        <v>158</v>
      </c>
      <c r="E19" s="60"/>
      <c r="F19" s="63"/>
      <c r="G19" s="64"/>
      <c r="H19" s="61"/>
      <c r="I19" s="61"/>
      <c r="J19" s="61"/>
      <c r="K19" s="62"/>
      <c r="L19" s="61"/>
      <c r="M19" s="61"/>
      <c r="N19" s="59" t="s">
        <v>153</v>
      </c>
      <c r="O19" s="60"/>
      <c r="P19" s="57"/>
      <c r="Q19" s="57"/>
      <c r="R19" s="58"/>
      <c r="S19" s="58"/>
    </row>
    <row r="20" spans="1:19" ht="14.25" customHeight="1">
      <c r="A20" s="30"/>
      <c r="B20" s="58"/>
      <c r="C20" s="62"/>
      <c r="D20" s="783">
        <v>3.2786650808204665</v>
      </c>
      <c r="E20" s="50"/>
      <c r="F20" s="783">
        <v>0.92876507149745102</v>
      </c>
      <c r="G20" s="50"/>
      <c r="H20" s="783">
        <v>46.905444761077135</v>
      </c>
      <c r="I20" s="792"/>
      <c r="J20" s="792"/>
      <c r="K20" s="792"/>
      <c r="L20" s="792"/>
      <c r="M20" s="50"/>
      <c r="N20" s="783">
        <v>26.380752356417275</v>
      </c>
      <c r="O20" s="51"/>
      <c r="P20" s="57"/>
      <c r="Q20" s="57"/>
      <c r="R20" s="58"/>
      <c r="S20" s="58"/>
    </row>
    <row r="21" spans="1:19" ht="14.25" customHeight="1">
      <c r="B21" s="57"/>
      <c r="C21" s="61"/>
      <c r="D21" s="57"/>
      <c r="E21" s="57"/>
      <c r="F21" s="57"/>
      <c r="G21" s="57"/>
      <c r="H21" s="37" t="s">
        <v>87</v>
      </c>
      <c r="I21" s="38"/>
      <c r="J21" s="38"/>
      <c r="K21" s="38"/>
      <c r="L21" s="38"/>
      <c r="M21" s="38"/>
      <c r="N21" s="38"/>
      <c r="O21" s="52"/>
      <c r="P21" s="57"/>
      <c r="Q21" s="57"/>
      <c r="R21" s="58"/>
      <c r="S21" s="58"/>
    </row>
    <row r="22" spans="1:19" ht="14.25" customHeight="1">
      <c r="A22" s="33"/>
      <c r="B22" s="57"/>
      <c r="C22" s="61"/>
      <c r="D22" s="57"/>
      <c r="E22" s="57"/>
      <c r="F22" s="57"/>
      <c r="G22" s="57"/>
      <c r="H22" s="44"/>
      <c r="I22" s="45"/>
      <c r="J22" s="45"/>
      <c r="K22" s="45"/>
      <c r="L22" s="45"/>
      <c r="M22" s="45"/>
      <c r="N22" s="45"/>
      <c r="O22" s="47"/>
      <c r="P22" s="57"/>
      <c r="Q22" s="57"/>
      <c r="R22" s="58"/>
      <c r="S22" s="58"/>
    </row>
    <row r="23" spans="1:19" ht="14.25" customHeight="1">
      <c r="A23" s="70"/>
      <c r="B23" s="71"/>
      <c r="C23" s="71"/>
      <c r="D23" s="71"/>
      <c r="E23" s="71"/>
      <c r="F23" s="71"/>
      <c r="G23" s="72"/>
      <c r="H23" s="783">
        <v>73.286197117494396</v>
      </c>
      <c r="I23" s="792"/>
      <c r="J23" s="792"/>
      <c r="K23" s="792"/>
      <c r="L23" s="792"/>
      <c r="M23" s="792"/>
      <c r="N23" s="792"/>
      <c r="O23" s="50"/>
      <c r="P23" s="73"/>
      <c r="Q23" s="74"/>
      <c r="R23" s="75"/>
      <c r="S23" s="75"/>
    </row>
    <row r="24" spans="1:19" ht="14.25" customHeight="1">
      <c r="A24" s="30"/>
      <c r="B24" s="58"/>
      <c r="C24" s="57"/>
      <c r="D24" s="57"/>
      <c r="E24" s="57"/>
      <c r="F24" s="57"/>
      <c r="G24" s="57"/>
      <c r="H24" s="40" t="s">
        <v>159</v>
      </c>
      <c r="I24" s="41"/>
      <c r="J24" s="38" t="s">
        <v>34</v>
      </c>
      <c r="K24" s="38"/>
      <c r="L24" s="38"/>
      <c r="M24" s="39"/>
      <c r="N24" s="38"/>
      <c r="O24" s="52"/>
      <c r="P24" s="57"/>
      <c r="Q24" s="57"/>
      <c r="R24" s="58"/>
      <c r="S24" s="58"/>
    </row>
    <row r="25" spans="1:19" ht="14.25" customHeight="1">
      <c r="A25" s="30"/>
      <c r="B25" s="58"/>
      <c r="C25" s="57"/>
      <c r="D25" s="57"/>
      <c r="E25" s="57"/>
      <c r="F25" s="57"/>
      <c r="G25" s="57"/>
      <c r="H25" s="59" t="s">
        <v>6</v>
      </c>
      <c r="I25" s="60"/>
      <c r="J25" s="61"/>
      <c r="K25" s="61"/>
      <c r="L25" s="61"/>
      <c r="M25" s="62"/>
      <c r="N25" s="61"/>
      <c r="O25" s="56"/>
      <c r="P25" s="57"/>
      <c r="Q25" s="57"/>
      <c r="R25" s="58"/>
      <c r="S25" s="58"/>
    </row>
    <row r="26" spans="1:19" ht="14.25" customHeight="1">
      <c r="A26" s="30"/>
      <c r="B26" s="58"/>
      <c r="C26" s="57"/>
      <c r="D26" s="57"/>
      <c r="E26" s="57"/>
      <c r="F26" s="57"/>
      <c r="G26" s="57"/>
      <c r="H26" s="783">
        <v>2.6174285395706818</v>
      </c>
      <c r="I26" s="50"/>
      <c r="J26" s="783">
        <v>70.668768577923728</v>
      </c>
      <c r="K26" s="793"/>
      <c r="L26" s="793"/>
      <c r="M26" s="793"/>
      <c r="N26" s="793"/>
      <c r="O26" s="51"/>
      <c r="P26" s="61"/>
      <c r="Q26" s="57"/>
      <c r="R26" s="58"/>
      <c r="S26" s="58"/>
    </row>
    <row r="27" spans="1:19" ht="14.25" customHeight="1">
      <c r="A27" s="30"/>
      <c r="B27" s="57"/>
      <c r="C27" s="57"/>
      <c r="D27" s="57"/>
      <c r="E27" s="57"/>
      <c r="F27" s="57"/>
      <c r="G27" s="57"/>
      <c r="H27" s="58"/>
      <c r="I27" s="58"/>
      <c r="J27" s="40" t="s">
        <v>167</v>
      </c>
      <c r="K27" s="52"/>
      <c r="L27" s="38" t="s">
        <v>10</v>
      </c>
      <c r="M27" s="52"/>
      <c r="N27" s="1653" t="s">
        <v>160</v>
      </c>
      <c r="O27" s="1654"/>
      <c r="P27" s="58"/>
      <c r="Q27" s="58"/>
      <c r="R27" s="58"/>
      <c r="S27" s="58"/>
    </row>
    <row r="28" spans="1:19" ht="19.899999999999999" customHeight="1">
      <c r="A28" s="30"/>
      <c r="B28" s="57"/>
      <c r="C28" s="57"/>
      <c r="D28" s="57"/>
      <c r="E28" s="57"/>
      <c r="F28" s="57"/>
      <c r="G28" s="57"/>
      <c r="H28" s="58"/>
      <c r="I28" s="58"/>
      <c r="J28" s="44" t="s">
        <v>165</v>
      </c>
      <c r="K28" s="47"/>
      <c r="L28" s="691"/>
      <c r="M28" s="692"/>
      <c r="N28" s="1655" t="s">
        <v>166</v>
      </c>
      <c r="O28" s="1656"/>
      <c r="P28" s="58"/>
      <c r="Q28" s="58"/>
      <c r="R28" s="58"/>
      <c r="S28" s="58"/>
    </row>
    <row r="29" spans="1:19" ht="14.25" customHeight="1">
      <c r="A29" s="70"/>
      <c r="B29" s="75"/>
      <c r="C29" s="71"/>
      <c r="D29" s="75"/>
      <c r="E29" s="71"/>
      <c r="F29" s="71"/>
      <c r="G29" s="71"/>
      <c r="H29" s="75"/>
      <c r="I29" s="77"/>
      <c r="J29" s="783">
        <v>16.026869944637127</v>
      </c>
      <c r="K29" s="50"/>
      <c r="L29" s="783">
        <v>20.385772158872413</v>
      </c>
      <c r="M29" s="50"/>
      <c r="N29" s="783">
        <v>34.256126474414174</v>
      </c>
      <c r="O29" s="51"/>
      <c r="P29" s="78"/>
      <c r="Q29" s="75"/>
      <c r="R29" s="75"/>
      <c r="S29" s="75"/>
    </row>
    <row r="30" spans="1:19" ht="12.75">
      <c r="A30" s="99" t="s">
        <v>168</v>
      </c>
      <c r="B30" s="31"/>
      <c r="C30" s="31"/>
      <c r="D30" s="31"/>
      <c r="E30" s="31"/>
      <c r="F30" s="31"/>
      <c r="G30" s="31"/>
      <c r="H30" s="66"/>
      <c r="I30" s="65"/>
      <c r="J30" s="65"/>
      <c r="K30" s="65"/>
      <c r="L30" s="66"/>
      <c r="M30" s="66"/>
      <c r="N30" s="66"/>
      <c r="O30" s="31"/>
      <c r="P30" s="31"/>
      <c r="Q30" s="31"/>
      <c r="R30" s="31"/>
      <c r="S30" s="31"/>
    </row>
    <row r="31" spans="1:19" ht="12.75">
      <c r="A31" s="34" t="s">
        <v>146</v>
      </c>
      <c r="B31" s="35"/>
      <c r="C31" s="35"/>
      <c r="D31" s="35"/>
      <c r="E31" s="35"/>
      <c r="F31" s="35"/>
      <c r="G31" s="35"/>
      <c r="H31" s="35"/>
      <c r="L31" s="31"/>
      <c r="M31" s="31"/>
      <c r="N31" s="31"/>
      <c r="O31" s="31"/>
      <c r="P31" s="31"/>
      <c r="Q31" s="31"/>
      <c r="R31" s="31"/>
      <c r="S31" s="31"/>
    </row>
    <row r="32" spans="1:19" ht="12.75">
      <c r="A32" s="34" t="s">
        <v>147</v>
      </c>
      <c r="B32" s="35"/>
      <c r="C32" s="35"/>
      <c r="D32" s="35"/>
      <c r="E32" s="35"/>
      <c r="F32" s="35"/>
      <c r="G32" s="35"/>
      <c r="H32" s="35"/>
      <c r="L32" s="31"/>
      <c r="M32" s="31"/>
      <c r="N32" s="31"/>
      <c r="O32" s="31"/>
      <c r="P32" s="31"/>
      <c r="Q32" s="31"/>
      <c r="R32" s="31"/>
      <c r="S32" s="31"/>
    </row>
    <row r="33" spans="1:8" ht="12.75">
      <c r="A33" s="34" t="s">
        <v>163</v>
      </c>
      <c r="B33" s="32"/>
      <c r="C33" s="32"/>
      <c r="D33" s="32"/>
      <c r="E33" s="32"/>
      <c r="F33" s="32"/>
      <c r="G33" s="32"/>
      <c r="H33" s="32"/>
    </row>
    <row r="34" spans="1:8" ht="12.75">
      <c r="A34" s="34" t="s">
        <v>161</v>
      </c>
      <c r="B34" s="32"/>
      <c r="C34" s="32"/>
      <c r="D34" s="32"/>
      <c r="E34" s="32"/>
      <c r="F34" s="32"/>
      <c r="G34" s="32"/>
      <c r="H34" s="32"/>
    </row>
  </sheetData>
  <mergeCells count="2">
    <mergeCell ref="N27:O27"/>
    <mergeCell ref="N28:O28"/>
  </mergeCells>
  <conditionalFormatting sqref="A1:GR1000">
    <cfRule type="cellIs" dxfId="7"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BD9ED0"/>
  </sheetPr>
  <dimension ref="A1:C15"/>
  <sheetViews>
    <sheetView view="pageBreakPreview" zoomScaleNormal="100" zoomScaleSheetLayoutView="100" workbookViewId="0">
      <selection activeCell="B9" sqref="B9"/>
    </sheetView>
  </sheetViews>
  <sheetFormatPr baseColWidth="10" defaultColWidth="11.42578125" defaultRowHeight="15.75" customHeight="1"/>
  <cols>
    <col min="1" max="1" width="42.85546875" style="83" customWidth="1"/>
    <col min="2" max="2" width="20" style="83" customWidth="1"/>
    <col min="3" max="3" width="65.7109375" style="83" customWidth="1"/>
    <col min="4" max="16384" width="11.42578125" style="83"/>
  </cols>
  <sheetData>
    <row r="1" spans="1:3" ht="15.75" customHeight="1">
      <c r="A1" s="456" t="s">
        <v>924</v>
      </c>
      <c r="B1" s="79"/>
      <c r="C1" s="80"/>
    </row>
    <row r="3" spans="1:3" ht="15.75" customHeight="1">
      <c r="A3" s="83" t="s">
        <v>16</v>
      </c>
      <c r="B3" s="1208">
        <f>(B4+B5+B6+B7+B8+B9+B10)</f>
        <v>60.002521980436981</v>
      </c>
      <c r="C3" s="762"/>
    </row>
    <row r="4" spans="1:3" ht="15.75" customHeight="1">
      <c r="A4" s="83" t="s">
        <v>187</v>
      </c>
      <c r="B4" s="1208">
        <f>SUM('EB-3'!$F$10:$H$10)/1000</f>
        <v>1.2032365729588019</v>
      </c>
      <c r="C4" s="762"/>
    </row>
    <row r="5" spans="1:3" ht="15.75" customHeight="1">
      <c r="A5" s="83" t="s">
        <v>406</v>
      </c>
      <c r="B5" s="1208">
        <f>SUM('EB-3'!$I$10:$K$10)/1000</f>
        <v>0.3830492017621287</v>
      </c>
      <c r="C5" s="762"/>
    </row>
    <row r="6" spans="1:3" ht="15.75" customHeight="1">
      <c r="A6" s="83" t="s">
        <v>407</v>
      </c>
      <c r="B6" s="1208">
        <f>SUM('EB-3'!$L$10:$V$10)/1000</f>
        <v>22.38302785062719</v>
      </c>
      <c r="C6" s="762"/>
    </row>
    <row r="7" spans="1:3" ht="15.75" customHeight="1">
      <c r="A7" s="83" t="s">
        <v>408</v>
      </c>
      <c r="B7" s="1208">
        <f>SUM('EB-3'!$W$10:$X$10)/1000</f>
        <v>13.460608792973566</v>
      </c>
      <c r="C7" s="762"/>
    </row>
    <row r="8" spans="1:3" ht="15.75" customHeight="1">
      <c r="A8" s="83" t="s">
        <v>574</v>
      </c>
      <c r="B8" s="1208">
        <f>SUM('EB-3'!$Y$10:$AC$10)/1000</f>
        <v>12.001216817310729</v>
      </c>
      <c r="C8" s="762"/>
    </row>
    <row r="9" spans="1:3" ht="15.75" customHeight="1">
      <c r="A9" s="376" t="s">
        <v>409</v>
      </c>
      <c r="B9" s="1208">
        <f>SUM('EB-3'!$AD$10:$AE$10)/1000</f>
        <v>9.3506348152109702</v>
      </c>
      <c r="C9" s="762"/>
    </row>
    <row r="10" spans="1:3" ht="15.75" customHeight="1">
      <c r="A10" s="83" t="s">
        <v>575</v>
      </c>
      <c r="B10" s="1208">
        <f>SUM('EB-3'!$AF$10:$AG$10)/1000</f>
        <v>1.2207479295935999</v>
      </c>
      <c r="C10" s="762"/>
    </row>
    <row r="11" spans="1:3" ht="15.75" customHeight="1">
      <c r="A11" s="99" t="s">
        <v>168</v>
      </c>
      <c r="B11" s="762"/>
      <c r="C11" s="762"/>
    </row>
    <row r="12" spans="1:3" ht="15.75" customHeight="1">
      <c r="A12" s="454" t="s">
        <v>576</v>
      </c>
    </row>
    <row r="15" spans="1:3" ht="15.75" customHeight="1">
      <c r="A15" s="13" t="str">
        <f>IF(ABS('EB-3'!AH10-B3*1000)&lt;0.000001,"OK","FEHLER")</f>
        <v>OK</v>
      </c>
    </row>
  </sheetData>
  <conditionalFormatting sqref="A1:GR1000">
    <cfRule type="cellIs" dxfId="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04.02.2021&amp;C&amp;"Arial,Standard"&amp;10Bayerisches Landesamt für Statistik - Energiebilanz 2018&amp;R&amp;"Arial,Standard"&amp;10&amp;P von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BD9ED0"/>
  </sheetPr>
  <dimension ref="A1:AF67"/>
  <sheetViews>
    <sheetView view="pageBreakPreview" zoomScaleNormal="100" zoomScaleSheetLayoutView="100" workbookViewId="0"/>
  </sheetViews>
  <sheetFormatPr baseColWidth="10" defaultColWidth="11.42578125" defaultRowHeight="15.75" customHeight="1"/>
  <cols>
    <col min="1" max="9" width="8" style="83" customWidth="1"/>
    <col min="10" max="10" width="8.28515625" style="83" customWidth="1"/>
    <col min="11" max="11" width="8" style="83" customWidth="1"/>
    <col min="12" max="12" width="13.85546875" style="83" bestFit="1" customWidth="1"/>
    <col min="13" max="16" width="8" style="83" customWidth="1"/>
    <col min="17" max="17" width="0.5703125" style="83" customWidth="1"/>
    <col min="18" max="16384" width="11.42578125" style="83"/>
  </cols>
  <sheetData>
    <row r="1" spans="1:32" ht="15.75" customHeight="1">
      <c r="A1" s="450" t="s">
        <v>925</v>
      </c>
      <c r="B1" s="79"/>
      <c r="C1" s="80"/>
      <c r="D1" s="81"/>
      <c r="E1" s="82"/>
      <c r="F1" s="82"/>
      <c r="G1" s="82"/>
      <c r="H1" s="82"/>
      <c r="I1" s="82"/>
      <c r="J1" s="82"/>
      <c r="K1" s="82"/>
      <c r="L1" s="82"/>
      <c r="M1" s="82"/>
      <c r="N1" s="82"/>
      <c r="O1" s="451"/>
      <c r="P1" s="82"/>
      <c r="S1" s="13"/>
      <c r="T1" s="505"/>
      <c r="U1" s="505"/>
      <c r="V1" s="505"/>
      <c r="W1" s="505"/>
      <c r="X1" s="505"/>
      <c r="Z1" s="505"/>
      <c r="AA1" s="505"/>
      <c r="AB1" s="505"/>
      <c r="AC1" s="505"/>
      <c r="AD1" s="505"/>
      <c r="AF1" s="505"/>
    </row>
    <row r="2" spans="1:32" ht="10.9" customHeight="1">
      <c r="A2" s="437"/>
      <c r="B2" s="437"/>
      <c r="C2" s="437"/>
      <c r="D2" s="437"/>
      <c r="E2" s="437"/>
      <c r="F2" s="437"/>
      <c r="G2" s="437"/>
      <c r="H2" s="437"/>
      <c r="I2" s="437"/>
      <c r="J2" s="437"/>
      <c r="K2" s="437"/>
      <c r="L2" s="437"/>
      <c r="M2" s="437"/>
      <c r="N2" s="437"/>
      <c r="O2" s="437"/>
      <c r="P2" s="391"/>
      <c r="S2" s="13"/>
    </row>
    <row r="3" spans="1:32" ht="15.75" customHeight="1">
      <c r="A3" s="403" t="s">
        <v>121</v>
      </c>
      <c r="B3" s="403"/>
      <c r="C3" s="403"/>
      <c r="D3" s="437"/>
      <c r="E3" s="437"/>
      <c r="F3" s="437"/>
      <c r="G3" s="405" t="s">
        <v>444</v>
      </c>
      <c r="H3" s="404"/>
      <c r="I3" s="404"/>
      <c r="J3" s="437"/>
      <c r="K3" s="437"/>
      <c r="L3" s="437"/>
      <c r="M3" s="406" t="s">
        <v>443</v>
      </c>
      <c r="N3" s="407"/>
      <c r="O3" s="407"/>
      <c r="P3" s="391"/>
      <c r="S3" s="13"/>
    </row>
    <row r="4" spans="1:32" ht="15.75" customHeight="1">
      <c r="A4" s="693">
        <v>877.91230849200133</v>
      </c>
      <c r="B4" s="693">
        <v>8433.5335782640068</v>
      </c>
      <c r="C4" s="693">
        <v>17250.56551676348</v>
      </c>
      <c r="D4" s="645"/>
      <c r="E4" s="645"/>
      <c r="F4" s="645"/>
      <c r="G4" s="693">
        <v>11116.49158</v>
      </c>
      <c r="H4" s="693">
        <v>32607.159120000004</v>
      </c>
      <c r="I4" s="693">
        <v>0</v>
      </c>
      <c r="J4" s="377"/>
      <c r="K4" s="378"/>
      <c r="L4" s="645"/>
      <c r="M4" s="693">
        <v>80.430000000000007</v>
      </c>
      <c r="N4" s="693">
        <v>4582.2659999999996</v>
      </c>
      <c r="O4" s="693">
        <v>0</v>
      </c>
      <c r="P4" s="391"/>
    </row>
    <row r="5" spans="1:32" ht="15.75" customHeight="1">
      <c r="A5" s="645" t="s">
        <v>120</v>
      </c>
      <c r="B5" s="645" t="s">
        <v>119</v>
      </c>
      <c r="C5" s="390" t="s">
        <v>356</v>
      </c>
      <c r="D5" s="645"/>
      <c r="E5" s="645"/>
      <c r="F5" s="645"/>
      <c r="G5" s="645" t="s">
        <v>120</v>
      </c>
      <c r="H5" s="645" t="s">
        <v>119</v>
      </c>
      <c r="I5" s="390" t="s">
        <v>356</v>
      </c>
      <c r="J5" s="645"/>
      <c r="K5" s="645"/>
      <c r="L5" s="645"/>
      <c r="M5" s="645" t="s">
        <v>120</v>
      </c>
      <c r="N5" s="645" t="s">
        <v>119</v>
      </c>
      <c r="O5" s="390" t="s">
        <v>356</v>
      </c>
      <c r="P5" s="391"/>
    </row>
    <row r="6" spans="1:32" ht="15.75" customHeight="1">
      <c r="A6" s="1657" t="s">
        <v>118</v>
      </c>
      <c r="B6" s="1657"/>
      <c r="C6" s="645"/>
      <c r="D6" s="645"/>
      <c r="E6" s="645"/>
      <c r="F6" s="645"/>
      <c r="G6" s="1657" t="s">
        <v>118</v>
      </c>
      <c r="H6" s="1657"/>
      <c r="I6" s="645"/>
      <c r="J6" s="645"/>
      <c r="K6" s="645"/>
      <c r="L6" s="645"/>
      <c r="M6" s="1657" t="s">
        <v>118</v>
      </c>
      <c r="N6" s="1657"/>
      <c r="O6" s="645"/>
      <c r="P6" s="391"/>
    </row>
    <row r="7" spans="1:32" ht="15.75" customHeight="1">
      <c r="A7" s="645"/>
      <c r="B7" s="645"/>
      <c r="C7" s="645"/>
      <c r="D7" s="645"/>
      <c r="E7" s="645"/>
      <c r="F7" s="645"/>
      <c r="G7" s="645"/>
      <c r="H7" s="645"/>
      <c r="I7" s="645"/>
      <c r="J7" s="645"/>
      <c r="K7" s="645"/>
      <c r="L7" s="645"/>
      <c r="M7" s="645"/>
      <c r="N7" s="645"/>
      <c r="O7" s="645"/>
      <c r="P7" s="391"/>
    </row>
    <row r="8" spans="1:32" ht="15.75" customHeight="1">
      <c r="A8" s="645"/>
      <c r="B8" s="693">
        <v>26562.011403519486</v>
      </c>
      <c r="C8" s="443" t="s">
        <v>117</v>
      </c>
      <c r="D8" s="407"/>
      <c r="E8" s="407"/>
      <c r="F8" s="407"/>
      <c r="G8" s="444"/>
      <c r="H8" s="693">
        <v>43723.650700000006</v>
      </c>
      <c r="I8" s="443" t="s">
        <v>117</v>
      </c>
      <c r="J8" s="407"/>
      <c r="K8" s="407"/>
      <c r="L8" s="407"/>
      <c r="M8" s="444"/>
      <c r="N8" s="693">
        <v>4662.6959999999999</v>
      </c>
      <c r="O8" s="380"/>
      <c r="P8" s="391"/>
      <c r="S8" s="13"/>
      <c r="T8" s="13"/>
    </row>
    <row r="9" spans="1:32" ht="15.75" customHeight="1">
      <c r="A9" s="645"/>
      <c r="B9" s="381"/>
      <c r="C9" s="382"/>
      <c r="D9" s="377"/>
      <c r="E9" s="377"/>
      <c r="F9" s="645"/>
      <c r="G9" s="645"/>
      <c r="H9" s="645"/>
      <c r="I9" s="645"/>
      <c r="J9" s="377"/>
      <c r="K9" s="382"/>
      <c r="L9" s="377"/>
      <c r="M9" s="645"/>
      <c r="N9" s="383"/>
      <c r="O9" s="382"/>
      <c r="P9" s="391"/>
      <c r="S9" s="611"/>
      <c r="U9" s="611"/>
    </row>
    <row r="10" spans="1:32" ht="15.75" customHeight="1">
      <c r="A10" s="645"/>
      <c r="B10" s="645"/>
      <c r="C10" s="645"/>
      <c r="D10" s="645"/>
      <c r="E10" s="645"/>
      <c r="F10" s="645"/>
      <c r="G10" s="645"/>
      <c r="H10" s="645"/>
      <c r="I10" s="645"/>
      <c r="J10" s="645"/>
      <c r="K10" s="645"/>
      <c r="L10" s="645"/>
      <c r="M10" s="645"/>
      <c r="N10" s="645"/>
      <c r="O10" s="645"/>
      <c r="P10" s="391"/>
    </row>
    <row r="11" spans="1:32" ht="15.75" customHeight="1">
      <c r="A11" s="645"/>
      <c r="B11" s="645"/>
      <c r="C11" s="645"/>
      <c r="D11" s="645"/>
      <c r="E11" s="645"/>
      <c r="F11" s="645"/>
      <c r="G11" s="645"/>
      <c r="H11" s="645"/>
      <c r="I11" s="645"/>
      <c r="J11" s="645"/>
      <c r="K11" s="645"/>
      <c r="L11" s="645"/>
      <c r="M11" s="645"/>
      <c r="N11" s="645"/>
      <c r="O11" s="645"/>
      <c r="P11" s="391"/>
      <c r="U11" s="611"/>
    </row>
    <row r="12" spans="1:32" ht="15.75" customHeight="1">
      <c r="A12" s="645"/>
      <c r="B12" s="693">
        <v>398.32908176347757</v>
      </c>
      <c r="C12" s="441"/>
      <c r="D12" s="405" t="s">
        <v>357</v>
      </c>
      <c r="E12" s="404"/>
      <c r="F12" s="404"/>
      <c r="G12" s="442"/>
      <c r="H12" s="693">
        <v>2111.6390000000001</v>
      </c>
      <c r="I12" s="771" t="s">
        <v>116</v>
      </c>
      <c r="J12" s="403"/>
      <c r="K12" s="403"/>
      <c r="L12" s="403"/>
      <c r="M12" s="446"/>
      <c r="N12" s="693">
        <v>267.73099999999999</v>
      </c>
      <c r="O12" s="645"/>
      <c r="P12" s="391"/>
      <c r="S12" s="1472"/>
      <c r="U12" s="1219"/>
    </row>
    <row r="13" spans="1:32" ht="15.75" customHeight="1">
      <c r="A13" s="645"/>
      <c r="B13" s="382"/>
      <c r="C13" s="438"/>
      <c r="D13" s="405" t="s">
        <v>122</v>
      </c>
      <c r="E13" s="404"/>
      <c r="F13" s="404"/>
      <c r="G13" s="438"/>
      <c r="H13" s="382"/>
      <c r="I13" s="438"/>
      <c r="J13" s="439"/>
      <c r="K13" s="439"/>
      <c r="L13" s="439"/>
      <c r="M13" s="439"/>
      <c r="N13" s="382"/>
      <c r="O13" s="645"/>
      <c r="P13" s="391"/>
    </row>
    <row r="14" spans="1:32" ht="15.75" customHeight="1">
      <c r="A14" s="645"/>
      <c r="B14" s="382"/>
      <c r="C14" s="438"/>
      <c r="D14" s="439"/>
      <c r="E14" s="439"/>
      <c r="F14" s="439"/>
      <c r="G14" s="438"/>
      <c r="H14" s="382"/>
      <c r="I14" s="438"/>
      <c r="J14" s="439"/>
      <c r="K14" s="439"/>
      <c r="L14" s="439"/>
      <c r="M14" s="438"/>
      <c r="N14" s="382"/>
      <c r="O14" s="645"/>
      <c r="P14" s="391"/>
    </row>
    <row r="15" spans="1:32" ht="15.75" customHeight="1">
      <c r="A15" s="645"/>
      <c r="B15" s="645"/>
      <c r="C15" s="645"/>
      <c r="D15" s="645"/>
      <c r="E15" s="645"/>
      <c r="F15" s="645"/>
      <c r="G15" s="645"/>
      <c r="H15" s="645"/>
      <c r="I15" s="645"/>
      <c r="J15" s="645"/>
      <c r="K15" s="645"/>
      <c r="L15" s="645"/>
      <c r="M15" s="645"/>
      <c r="N15" s="645"/>
      <c r="O15" s="645"/>
      <c r="P15" s="391"/>
    </row>
    <row r="16" spans="1:32" ht="15.75" customHeight="1">
      <c r="A16" s="645"/>
      <c r="B16" s="384"/>
      <c r="C16" s="645"/>
      <c r="D16" s="405" t="s">
        <v>115</v>
      </c>
      <c r="E16" s="404"/>
      <c r="F16" s="404"/>
      <c r="G16" s="385"/>
      <c r="H16" s="1215">
        <v>362.52254999999997</v>
      </c>
      <c r="I16" s="645"/>
      <c r="J16" s="403" t="s">
        <v>114</v>
      </c>
      <c r="K16" s="403"/>
      <c r="L16" s="403"/>
      <c r="M16" s="446"/>
      <c r="N16" s="693">
        <v>1401.382574</v>
      </c>
      <c r="O16" s="645"/>
      <c r="P16" s="391"/>
    </row>
    <row r="17" spans="1:22" ht="15.75" customHeight="1">
      <c r="A17" s="645"/>
      <c r="B17" s="645"/>
      <c r="C17" s="791"/>
      <c r="D17" s="390" t="s">
        <v>829</v>
      </c>
      <c r="E17" s="791"/>
      <c r="F17" s="791"/>
      <c r="G17" s="791"/>
      <c r="H17" s="791"/>
      <c r="I17" s="791"/>
      <c r="J17" s="390" t="s">
        <v>831</v>
      </c>
      <c r="K17" s="386"/>
      <c r="L17" s="386"/>
      <c r="M17" s="386"/>
      <c r="N17" s="645"/>
      <c r="O17" s="645"/>
      <c r="P17" s="391"/>
    </row>
    <row r="18" spans="1:22" ht="15.75" customHeight="1">
      <c r="A18" s="645"/>
      <c r="B18" s="645"/>
      <c r="C18" s="791"/>
      <c r="D18" s="791"/>
      <c r="E18" s="791"/>
      <c r="F18" s="791"/>
      <c r="G18" s="791"/>
      <c r="H18" s="791"/>
      <c r="I18" s="791"/>
      <c r="J18" s="791"/>
      <c r="K18" s="645"/>
      <c r="L18" s="645"/>
      <c r="M18" s="645"/>
      <c r="N18" s="645"/>
      <c r="O18" s="645"/>
      <c r="P18" s="391"/>
    </row>
    <row r="19" spans="1:22" ht="15.75" customHeight="1">
      <c r="A19" s="645"/>
      <c r="B19" s="645"/>
      <c r="C19" s="791"/>
      <c r="D19" s="791"/>
      <c r="E19" s="791"/>
      <c r="F19" s="791"/>
      <c r="G19" s="791"/>
      <c r="H19" s="791"/>
      <c r="I19" s="791"/>
      <c r="J19" s="791"/>
      <c r="K19" s="645"/>
      <c r="L19" s="645"/>
      <c r="M19" s="645"/>
      <c r="N19" s="645"/>
      <c r="O19" s="645"/>
      <c r="P19" s="391"/>
    </row>
    <row r="20" spans="1:22" ht="15.75" customHeight="1">
      <c r="A20" s="645"/>
      <c r="B20" s="645"/>
      <c r="C20" s="791"/>
      <c r="D20" s="405" t="s">
        <v>113</v>
      </c>
      <c r="E20" s="404"/>
      <c r="F20" s="404"/>
      <c r="G20" s="385"/>
      <c r="H20" s="693">
        <v>9534.618259488956</v>
      </c>
      <c r="I20" s="502" t="s">
        <v>94</v>
      </c>
      <c r="J20" s="791"/>
      <c r="K20" s="645"/>
      <c r="L20" s="645"/>
      <c r="M20" s="645"/>
      <c r="N20" s="645"/>
      <c r="O20" s="645"/>
      <c r="P20" s="391"/>
    </row>
    <row r="21" spans="1:22" ht="15.75" customHeight="1">
      <c r="A21" s="645"/>
      <c r="B21" s="645"/>
      <c r="C21" s="791"/>
      <c r="D21" s="439"/>
      <c r="E21" s="439"/>
      <c r="F21" s="439"/>
      <c r="G21" s="385"/>
      <c r="H21" s="440"/>
      <c r="I21" s="382"/>
      <c r="J21" s="791"/>
      <c r="K21" s="645"/>
      <c r="L21" s="645"/>
      <c r="M21" s="645"/>
      <c r="N21" s="645"/>
      <c r="O21" s="645"/>
      <c r="P21" s="391"/>
    </row>
    <row r="22" spans="1:22" ht="15.75" customHeight="1">
      <c r="A22" s="645"/>
      <c r="B22" s="645"/>
      <c r="C22" s="791"/>
      <c r="D22" s="439"/>
      <c r="E22" s="439"/>
      <c r="F22" s="439"/>
      <c r="G22" s="385"/>
      <c r="H22" s="440"/>
      <c r="I22" s="382"/>
      <c r="J22" s="791"/>
      <c r="K22" s="645"/>
      <c r="L22" s="645"/>
      <c r="M22" s="645"/>
      <c r="N22" s="645"/>
      <c r="O22" s="645"/>
      <c r="P22" s="391"/>
    </row>
    <row r="23" spans="1:22" ht="15.75" customHeight="1">
      <c r="A23" s="645"/>
      <c r="B23" s="645"/>
      <c r="C23" s="791"/>
      <c r="D23" s="377"/>
      <c r="E23" s="377"/>
      <c r="F23" s="382"/>
      <c r="G23" s="382"/>
      <c r="H23" s="382"/>
      <c r="I23" s="377"/>
      <c r="J23" s="377"/>
      <c r="K23" s="645"/>
      <c r="L23" s="645"/>
      <c r="M23" s="645"/>
      <c r="N23" s="645"/>
      <c r="O23" s="645"/>
      <c r="P23" s="391"/>
    </row>
    <row r="24" spans="1:22" ht="15.75" customHeight="1">
      <c r="A24" s="645"/>
      <c r="B24" s="645"/>
      <c r="C24" s="791"/>
      <c r="D24" s="377"/>
      <c r="E24" s="377"/>
      <c r="F24" s="382"/>
      <c r="G24" s="377"/>
      <c r="H24" s="382"/>
      <c r="I24" s="382"/>
      <c r="J24" s="377"/>
      <c r="K24" s="1215">
        <v>444.78575400000136</v>
      </c>
      <c r="L24" s="645"/>
      <c r="M24" s="645"/>
      <c r="N24" s="645"/>
      <c r="O24" s="645"/>
      <c r="P24" s="391"/>
    </row>
    <row r="25" spans="1:22" ht="15.75" customHeight="1">
      <c r="A25" s="645"/>
      <c r="B25" s="645"/>
      <c r="C25" s="791"/>
      <c r="D25" s="377"/>
      <c r="E25" s="377"/>
      <c r="F25" s="377"/>
      <c r="G25" s="377"/>
      <c r="H25" s="377"/>
      <c r="I25" s="762"/>
      <c r="J25" s="447" t="s">
        <v>57</v>
      </c>
      <c r="K25" s="447"/>
      <c r="L25" s="447"/>
      <c r="M25" s="385"/>
      <c r="N25" s="645"/>
      <c r="O25" s="645"/>
      <c r="P25" s="391"/>
    </row>
    <row r="26" spans="1:22" ht="15.75" customHeight="1">
      <c r="A26" s="645"/>
      <c r="B26" s="645"/>
      <c r="C26" s="791"/>
      <c r="D26" s="377"/>
      <c r="E26" s="377"/>
      <c r="F26" s="382"/>
      <c r="G26" s="377"/>
      <c r="H26" s="382"/>
      <c r="I26" s="382"/>
      <c r="J26" s="377"/>
      <c r="K26" s="503"/>
      <c r="L26" s="645"/>
      <c r="M26" s="645"/>
      <c r="N26" s="387"/>
      <c r="O26" s="645"/>
      <c r="P26" s="391"/>
    </row>
    <row r="27" spans="1:22" ht="15.75" customHeight="1">
      <c r="A27" s="645"/>
      <c r="B27" s="645"/>
      <c r="C27" s="791"/>
      <c r="D27" s="791"/>
      <c r="E27" s="791"/>
      <c r="F27" s="791"/>
      <c r="G27" s="791"/>
      <c r="H27" s="791"/>
      <c r="I27" s="791"/>
      <c r="J27" s="791"/>
      <c r="K27" s="645"/>
      <c r="L27" s="645"/>
      <c r="M27" s="645"/>
      <c r="N27" s="645"/>
      <c r="O27" s="645"/>
      <c r="P27" s="391"/>
    </row>
    <row r="28" spans="1:22" ht="15.75" customHeight="1">
      <c r="A28" s="645"/>
      <c r="B28" s="645"/>
      <c r="C28" s="791"/>
      <c r="D28" s="405" t="s">
        <v>112</v>
      </c>
      <c r="E28" s="404"/>
      <c r="F28" s="404"/>
      <c r="G28" s="385"/>
      <c r="H28" s="693">
        <v>3373.7073632449556</v>
      </c>
      <c r="I28" s="791"/>
      <c r="J28" s="791"/>
      <c r="K28" s="645"/>
      <c r="L28" s="645"/>
      <c r="M28" s="449"/>
      <c r="N28" s="387"/>
      <c r="O28" s="645"/>
      <c r="P28" s="391"/>
    </row>
    <row r="29" spans="1:22" ht="15.75" customHeight="1">
      <c r="A29" s="645"/>
      <c r="B29" s="645"/>
      <c r="C29" s="791"/>
      <c r="D29" s="791"/>
      <c r="E29" s="791"/>
      <c r="F29" s="791"/>
      <c r="G29" s="791"/>
      <c r="H29" s="791"/>
      <c r="I29" s="791"/>
      <c r="J29" s="791"/>
      <c r="K29" s="503"/>
      <c r="L29" s="645"/>
      <c r="M29" s="645"/>
      <c r="N29" s="645"/>
      <c r="O29" s="645"/>
      <c r="P29" s="391"/>
    </row>
    <row r="30" spans="1:22" ht="10.15" customHeight="1">
      <c r="A30" s="645"/>
      <c r="B30" s="645"/>
      <c r="C30" s="791"/>
      <c r="D30" s="377"/>
      <c r="E30" s="377"/>
      <c r="F30" s="382"/>
      <c r="G30" s="382"/>
      <c r="H30" s="382"/>
      <c r="I30" s="382"/>
      <c r="J30" s="377"/>
      <c r="K30" s="645"/>
      <c r="L30" s="645"/>
      <c r="M30" s="645"/>
      <c r="N30" s="645"/>
      <c r="O30" s="645"/>
      <c r="P30" s="391"/>
    </row>
    <row r="31" spans="1:22" ht="15.75" customHeight="1">
      <c r="A31" s="390" t="s">
        <v>577</v>
      </c>
      <c r="B31" s="645"/>
      <c r="C31" s="791"/>
      <c r="D31" s="791"/>
      <c r="E31" s="791"/>
      <c r="F31" s="791"/>
      <c r="G31" s="791"/>
      <c r="H31" s="791"/>
      <c r="I31" s="791"/>
      <c r="J31" s="791"/>
      <c r="K31" s="645"/>
      <c r="L31" s="645"/>
      <c r="M31" s="645"/>
      <c r="N31" s="645"/>
      <c r="O31" s="645"/>
      <c r="P31" s="391"/>
      <c r="U31" s="13"/>
      <c r="V31" s="802"/>
    </row>
    <row r="32" spans="1:22" ht="15.75" customHeight="1">
      <c r="A32" s="645"/>
      <c r="B32" s="693">
        <v>26163.682321756009</v>
      </c>
      <c r="C32" s="441"/>
      <c r="D32" s="448" t="s">
        <v>111</v>
      </c>
      <c r="E32" s="403"/>
      <c r="F32" s="403"/>
      <c r="G32" s="442"/>
      <c r="H32" s="693">
        <v>48366.996866244001</v>
      </c>
      <c r="I32" s="445" t="s">
        <v>111</v>
      </c>
      <c r="J32" s="403"/>
      <c r="K32" s="403"/>
      <c r="L32" s="403"/>
      <c r="M32" s="446"/>
      <c r="N32" s="693">
        <v>3438.3681800000013</v>
      </c>
      <c r="O32" s="645"/>
      <c r="P32" s="391"/>
      <c r="R32" s="802"/>
      <c r="S32" s="13"/>
      <c r="T32" s="13"/>
      <c r="U32" s="13"/>
    </row>
    <row r="33" spans="1:22" ht="9.6" customHeight="1">
      <c r="A33" s="645"/>
      <c r="B33" s="645"/>
      <c r="C33" s="791"/>
      <c r="D33" s="791"/>
      <c r="E33" s="791"/>
      <c r="F33" s="791"/>
      <c r="G33" s="791"/>
      <c r="H33" s="791"/>
      <c r="I33" s="503"/>
      <c r="J33" s="791"/>
      <c r="K33" s="645"/>
      <c r="L33" s="645"/>
      <c r="M33" s="645"/>
      <c r="N33" s="645"/>
      <c r="O33" s="645"/>
      <c r="P33" s="391"/>
      <c r="S33" s="611"/>
    </row>
    <row r="34" spans="1:22" ht="15.75" customHeight="1">
      <c r="A34" s="645"/>
      <c r="B34" s="645"/>
      <c r="C34" s="791"/>
      <c r="D34" s="791"/>
      <c r="E34" s="791"/>
      <c r="F34" s="791"/>
      <c r="G34" s="791"/>
      <c r="H34" s="791"/>
      <c r="I34" s="791"/>
      <c r="J34" s="791"/>
      <c r="K34" s="645"/>
      <c r="L34" s="645"/>
      <c r="M34" s="645"/>
      <c r="N34" s="645"/>
      <c r="O34" s="645"/>
      <c r="P34" s="391"/>
    </row>
    <row r="35" spans="1:22" ht="15.75" customHeight="1">
      <c r="A35" s="645"/>
      <c r="B35" s="645"/>
      <c r="C35" s="791"/>
      <c r="D35" s="791"/>
      <c r="E35" s="791"/>
      <c r="F35" s="791"/>
      <c r="G35" s="791"/>
      <c r="H35" s="791"/>
      <c r="I35" s="791"/>
      <c r="J35" s="791"/>
      <c r="K35" s="388" t="s">
        <v>174</v>
      </c>
      <c r="L35" s="645"/>
      <c r="M35" s="645"/>
      <c r="N35" s="645"/>
      <c r="O35" s="645"/>
      <c r="P35" s="391"/>
    </row>
    <row r="36" spans="1:22" ht="15.75" customHeight="1">
      <c r="A36" s="645"/>
      <c r="B36" s="645"/>
      <c r="C36" s="791"/>
      <c r="D36" s="791"/>
      <c r="E36" s="693">
        <v>19478.41611111111</v>
      </c>
      <c r="F36" s="379" t="s">
        <v>110</v>
      </c>
      <c r="G36" s="791"/>
      <c r="H36" s="791"/>
      <c r="I36" s="791"/>
      <c r="J36" s="693">
        <v>31557.778269999999</v>
      </c>
      <c r="K36" s="693">
        <v>34996.14645</v>
      </c>
      <c r="L36" s="693">
        <v>3438.3681800000013</v>
      </c>
      <c r="M36" s="645"/>
      <c r="N36" s="645"/>
      <c r="O36" s="389"/>
      <c r="P36" s="391"/>
      <c r="S36" s="13"/>
      <c r="T36" s="13"/>
    </row>
    <row r="37" spans="1:22" ht="15.75" customHeight="1">
      <c r="A37" s="645"/>
      <c r="B37" s="645"/>
      <c r="C37" s="791"/>
      <c r="D37" s="791"/>
      <c r="E37" s="791"/>
      <c r="F37" s="379"/>
      <c r="G37" s="791"/>
      <c r="H37" s="791"/>
      <c r="I37" s="791"/>
      <c r="J37" s="791"/>
      <c r="K37" s="645" t="s">
        <v>109</v>
      </c>
      <c r="L37" s="645"/>
      <c r="M37" s="645"/>
      <c r="N37" s="645"/>
      <c r="O37" s="645"/>
      <c r="P37" s="391"/>
    </row>
    <row r="38" spans="1:22" ht="15.75" customHeight="1">
      <c r="A38" s="645"/>
      <c r="B38" s="645"/>
      <c r="C38" s="791"/>
      <c r="D38" s="791"/>
      <c r="E38" s="693">
        <v>21283.994918000015</v>
      </c>
      <c r="F38" s="379" t="s">
        <v>108</v>
      </c>
      <c r="G38" s="791"/>
      <c r="H38" s="791"/>
      <c r="I38" s="791"/>
      <c r="J38" s="1215">
        <v>2447.8586270000001</v>
      </c>
      <c r="K38" s="1215">
        <v>2881.9683500000001</v>
      </c>
      <c r="L38" s="693">
        <v>434.10972300000003</v>
      </c>
      <c r="M38" s="645"/>
      <c r="N38" s="645"/>
      <c r="O38" s="645"/>
      <c r="P38" s="391"/>
      <c r="S38" s="489"/>
      <c r="T38" s="1219"/>
      <c r="U38" s="1219"/>
    </row>
    <row r="39" spans="1:22" ht="15.75" customHeight="1">
      <c r="A39" s="645"/>
      <c r="B39" s="645"/>
      <c r="C39" s="791"/>
      <c r="D39" s="791"/>
      <c r="E39" s="791"/>
      <c r="F39" s="379"/>
      <c r="G39" s="791"/>
      <c r="H39" s="791"/>
      <c r="I39" s="791"/>
      <c r="J39" s="1202"/>
      <c r="K39" s="1202" t="s">
        <v>107</v>
      </c>
      <c r="L39" s="645"/>
      <c r="M39" s="645"/>
      <c r="N39" s="645"/>
      <c r="O39" s="645"/>
      <c r="P39" s="391"/>
      <c r="U39" s="1218"/>
      <c r="V39" s="1218"/>
    </row>
    <row r="40" spans="1:22" ht="15.75" customHeight="1">
      <c r="A40" s="645"/>
      <c r="B40" s="645"/>
      <c r="C40" s="791"/>
      <c r="D40" s="791"/>
      <c r="E40" s="693">
        <v>2210.4898888888888</v>
      </c>
      <c r="F40" s="390" t="s">
        <v>175</v>
      </c>
      <c r="G40" s="791"/>
      <c r="H40" s="791"/>
      <c r="I40" s="791"/>
      <c r="J40" s="1215">
        <v>470.15192999999994</v>
      </c>
      <c r="K40" s="1215">
        <v>470.15192999999994</v>
      </c>
      <c r="L40" s="693">
        <v>0</v>
      </c>
      <c r="M40" s="645"/>
      <c r="N40" s="645"/>
      <c r="O40" s="645"/>
      <c r="P40" s="391"/>
      <c r="S40" s="1219"/>
      <c r="T40" s="1219"/>
      <c r="U40" s="1219"/>
    </row>
    <row r="41" spans="1:22" ht="15.75" customHeight="1">
      <c r="A41" s="645"/>
      <c r="B41" s="645"/>
      <c r="C41" s="791"/>
      <c r="D41" s="791"/>
      <c r="E41" s="791"/>
      <c r="F41" s="379"/>
      <c r="G41" s="791"/>
      <c r="H41" s="791"/>
      <c r="I41" s="791"/>
      <c r="J41" s="1202"/>
      <c r="K41" s="1202" t="s">
        <v>106</v>
      </c>
      <c r="L41" s="645"/>
      <c r="M41" s="645"/>
      <c r="N41" s="645"/>
      <c r="O41" s="645"/>
      <c r="P41" s="391"/>
    </row>
    <row r="42" spans="1:22" ht="15.75" customHeight="1">
      <c r="A42" s="645"/>
      <c r="B42" s="645"/>
      <c r="C42" s="791"/>
      <c r="D42" s="791"/>
      <c r="E42" s="693">
        <v>42972.900918000014</v>
      </c>
      <c r="F42" s="379" t="s">
        <v>105</v>
      </c>
      <c r="G42" s="791"/>
      <c r="H42" s="791"/>
      <c r="I42" s="791"/>
      <c r="J42" s="1215">
        <v>4066.2111679999998</v>
      </c>
      <c r="K42" s="1215">
        <v>4613.8260600000003</v>
      </c>
      <c r="L42" s="693">
        <v>547.61489200000051</v>
      </c>
      <c r="M42" s="645"/>
      <c r="N42" s="645"/>
      <c r="O42" s="645"/>
      <c r="P42" s="391"/>
      <c r="S42" s="1219"/>
      <c r="T42" s="1219"/>
      <c r="U42" s="1219"/>
    </row>
    <row r="43" spans="1:22" ht="15.75" customHeight="1">
      <c r="A43" s="645"/>
      <c r="B43" s="645"/>
      <c r="C43" s="791"/>
      <c r="D43" s="791"/>
      <c r="E43" s="791"/>
      <c r="F43" s="379"/>
      <c r="G43" s="791"/>
      <c r="H43" s="791"/>
      <c r="I43" s="791"/>
      <c r="J43" s="1202"/>
      <c r="K43" s="1202" t="s">
        <v>104</v>
      </c>
      <c r="L43" s="645"/>
      <c r="M43" s="645"/>
      <c r="N43" s="645"/>
      <c r="O43" s="645"/>
      <c r="P43" s="391"/>
    </row>
    <row r="44" spans="1:22" ht="15.75" customHeight="1">
      <c r="A44" s="645"/>
      <c r="B44" s="645"/>
      <c r="C44" s="645"/>
      <c r="D44" s="645"/>
      <c r="G44" s="645"/>
      <c r="H44" s="645"/>
      <c r="I44" s="645"/>
      <c r="J44" s="1215">
        <v>6160.0871180000004</v>
      </c>
      <c r="K44" s="1215">
        <v>7409.0873499999989</v>
      </c>
      <c r="L44" s="693">
        <v>1249.0002319999985</v>
      </c>
      <c r="M44" s="645"/>
      <c r="N44" s="645"/>
      <c r="O44" s="645"/>
      <c r="P44" s="391"/>
      <c r="S44" s="1219"/>
      <c r="T44" s="1219"/>
      <c r="U44" s="1219"/>
    </row>
    <row r="45" spans="1:22" ht="15.75" customHeight="1">
      <c r="A45" s="645"/>
      <c r="B45" s="645"/>
      <c r="C45" s="645"/>
      <c r="D45" s="645"/>
      <c r="E45" s="645"/>
      <c r="F45" s="645"/>
      <c r="G45" s="645"/>
      <c r="H45" s="645"/>
      <c r="I45" s="645"/>
      <c r="J45" s="1202"/>
      <c r="K45" s="1202" t="s">
        <v>103</v>
      </c>
      <c r="L45" s="645"/>
      <c r="M45" s="645"/>
      <c r="N45" s="645"/>
      <c r="O45" s="645"/>
      <c r="P45" s="391"/>
    </row>
    <row r="46" spans="1:22" ht="15.75" customHeight="1">
      <c r="A46" s="645"/>
      <c r="B46" s="645"/>
      <c r="C46" s="645"/>
      <c r="D46" s="645"/>
      <c r="E46" s="645"/>
      <c r="F46" s="645"/>
      <c r="G46" s="645"/>
      <c r="H46" s="645"/>
      <c r="I46" s="645"/>
      <c r="J46" s="1215">
        <v>2289.5325250000001</v>
      </c>
      <c r="K46" s="1215">
        <v>2346.9493499999999</v>
      </c>
      <c r="L46" s="693">
        <v>57.41682499999979</v>
      </c>
      <c r="M46" s="645"/>
      <c r="N46" s="645"/>
      <c r="O46" s="645"/>
      <c r="P46" s="391"/>
      <c r="S46" s="1219"/>
      <c r="T46" s="1219"/>
      <c r="U46" s="1219"/>
    </row>
    <row r="47" spans="1:22" ht="15.75" customHeight="1">
      <c r="A47" s="645"/>
      <c r="B47" s="645"/>
      <c r="C47" s="645"/>
      <c r="D47" s="645"/>
      <c r="E47" s="645"/>
      <c r="F47" s="645"/>
      <c r="G47" s="645"/>
      <c r="H47" s="645"/>
      <c r="I47" s="645"/>
      <c r="J47" s="1202"/>
      <c r="K47" s="1202" t="s">
        <v>102</v>
      </c>
      <c r="L47" s="645"/>
      <c r="M47" s="645"/>
      <c r="N47" s="645"/>
      <c r="O47" s="645"/>
      <c r="P47" s="391"/>
    </row>
    <row r="48" spans="1:22" ht="15.75" customHeight="1">
      <c r="A48" s="645"/>
      <c r="B48" s="645"/>
      <c r="C48" s="645"/>
      <c r="D48" s="645"/>
      <c r="E48" s="645"/>
      <c r="F48" s="645"/>
      <c r="G48" s="645"/>
      <c r="H48" s="645"/>
      <c r="I48" s="645"/>
      <c r="J48" s="1215">
        <v>2583.3908299999998</v>
      </c>
      <c r="K48" s="1215">
        <v>2583.3908299999998</v>
      </c>
      <c r="L48" s="693">
        <v>0</v>
      </c>
      <c r="M48" s="645"/>
      <c r="N48" s="645"/>
      <c r="O48" s="645"/>
      <c r="P48" s="391"/>
      <c r="S48" s="1219"/>
      <c r="T48" s="1219"/>
      <c r="U48" s="1219"/>
    </row>
    <row r="49" spans="1:21" ht="15.75" customHeight="1">
      <c r="A49" s="645"/>
      <c r="B49" s="645"/>
      <c r="C49" s="645"/>
      <c r="D49" s="645"/>
      <c r="E49" s="645"/>
      <c r="F49" s="645"/>
      <c r="G49" s="645"/>
      <c r="H49" s="645"/>
      <c r="I49" s="645"/>
      <c r="J49" s="1202"/>
      <c r="K49" s="1202" t="s">
        <v>101</v>
      </c>
      <c r="L49" s="645"/>
      <c r="M49" s="645"/>
      <c r="N49" s="645"/>
      <c r="O49" s="645"/>
      <c r="P49" s="391"/>
    </row>
    <row r="50" spans="1:21" ht="15.75" customHeight="1">
      <c r="A50" s="645"/>
      <c r="B50" s="645"/>
      <c r="C50" s="645"/>
      <c r="D50" s="645"/>
      <c r="E50" s="645"/>
      <c r="F50" s="645"/>
      <c r="G50" s="645"/>
      <c r="H50" s="645"/>
      <c r="I50" s="645"/>
      <c r="J50" s="1215">
        <v>2294.5564399999998</v>
      </c>
      <c r="K50" s="1215">
        <v>2336.4979400000002</v>
      </c>
      <c r="L50" s="693">
        <v>41.94150000000036</v>
      </c>
      <c r="M50" s="645"/>
      <c r="N50" s="645"/>
      <c r="O50" s="645"/>
      <c r="P50" s="391"/>
      <c r="S50" s="1219"/>
      <c r="T50" s="1219"/>
      <c r="U50" s="1219"/>
    </row>
    <row r="51" spans="1:21" ht="15.75" customHeight="1">
      <c r="A51" s="645"/>
      <c r="B51" s="645"/>
      <c r="C51" s="645"/>
      <c r="D51" s="645"/>
      <c r="E51" s="645"/>
      <c r="F51" s="645"/>
      <c r="G51" s="645"/>
      <c r="H51" s="645"/>
      <c r="I51" s="645"/>
      <c r="J51" s="1202"/>
      <c r="K51" s="1202" t="s">
        <v>100</v>
      </c>
      <c r="L51" s="645"/>
      <c r="M51" s="645"/>
      <c r="N51" s="645"/>
      <c r="O51" s="645"/>
      <c r="P51" s="391"/>
    </row>
    <row r="52" spans="1:21" ht="15.75" customHeight="1">
      <c r="A52" s="645"/>
      <c r="B52" s="645"/>
      <c r="C52" s="645"/>
      <c r="D52" s="645"/>
      <c r="E52" s="645"/>
      <c r="F52" s="645"/>
      <c r="G52" s="645"/>
      <c r="H52" s="645"/>
      <c r="I52" s="645"/>
      <c r="J52" s="1215">
        <v>1676.7675830000001</v>
      </c>
      <c r="K52" s="1215">
        <v>1734.18975</v>
      </c>
      <c r="L52" s="693">
        <v>57.422166999999945</v>
      </c>
      <c r="M52" s="645"/>
      <c r="N52" s="645"/>
      <c r="O52" s="645"/>
      <c r="P52" s="391"/>
      <c r="S52" s="1219"/>
      <c r="T52" s="1219"/>
      <c r="U52" s="1219"/>
    </row>
    <row r="53" spans="1:21" ht="15.75" customHeight="1">
      <c r="A53" s="645"/>
      <c r="B53" s="645"/>
      <c r="C53" s="645"/>
      <c r="D53" s="645"/>
      <c r="E53" s="645"/>
      <c r="F53" s="645"/>
      <c r="G53" s="645"/>
      <c r="H53" s="645"/>
      <c r="I53" s="645"/>
      <c r="J53" s="1202"/>
      <c r="K53" s="1202" t="s">
        <v>99</v>
      </c>
      <c r="L53" s="645"/>
      <c r="M53" s="645"/>
      <c r="N53" s="645"/>
      <c r="O53" s="645"/>
      <c r="P53" s="391"/>
    </row>
    <row r="54" spans="1:21" ht="15.75" customHeight="1">
      <c r="A54" s="645"/>
      <c r="B54" s="645"/>
      <c r="C54" s="645"/>
      <c r="D54" s="645"/>
      <c r="E54" s="645"/>
      <c r="F54" s="645"/>
      <c r="G54" s="645"/>
      <c r="H54" s="645"/>
      <c r="I54" s="645"/>
      <c r="J54" s="1215">
        <v>2359.2697240000002</v>
      </c>
      <c r="K54" s="1215">
        <v>2503.68887</v>
      </c>
      <c r="L54" s="693">
        <v>144.41914599999973</v>
      </c>
      <c r="M54" s="645"/>
      <c r="N54" s="645"/>
      <c r="O54" s="645"/>
      <c r="P54" s="391"/>
      <c r="S54" s="1219"/>
      <c r="T54" s="1219"/>
      <c r="U54" s="1219"/>
    </row>
    <row r="55" spans="1:21" ht="15.75" customHeight="1">
      <c r="A55" s="645"/>
      <c r="B55" s="645"/>
      <c r="C55" s="645"/>
      <c r="D55" s="645"/>
      <c r="E55" s="645"/>
      <c r="F55" s="645"/>
      <c r="G55" s="645"/>
      <c r="H55" s="645"/>
      <c r="I55" s="645"/>
      <c r="J55" s="1202"/>
      <c r="K55" s="1202" t="s">
        <v>98</v>
      </c>
      <c r="L55" s="645"/>
      <c r="M55" s="645"/>
      <c r="N55" s="645"/>
      <c r="O55" s="645"/>
      <c r="P55" s="391"/>
    </row>
    <row r="56" spans="1:21" ht="15.75" customHeight="1">
      <c r="A56" s="645"/>
      <c r="B56" s="645"/>
      <c r="C56" s="645"/>
      <c r="D56" s="645"/>
      <c r="E56" s="645"/>
      <c r="F56" s="645"/>
      <c r="G56" s="645"/>
      <c r="H56" s="645"/>
      <c r="I56" s="645"/>
      <c r="J56" s="1215">
        <v>1007.230956</v>
      </c>
      <c r="K56" s="1215">
        <v>1050.5545</v>
      </c>
      <c r="L56" s="693">
        <v>43.32354399999997</v>
      </c>
      <c r="M56" s="645"/>
      <c r="N56" s="645"/>
      <c r="O56" s="645"/>
      <c r="P56" s="391"/>
      <c r="S56" s="1219"/>
      <c r="T56" s="1219"/>
      <c r="U56" s="1219"/>
    </row>
    <row r="57" spans="1:21" ht="15.75" customHeight="1">
      <c r="A57" s="645"/>
      <c r="B57" s="645"/>
      <c r="C57" s="645"/>
      <c r="D57" s="645"/>
      <c r="E57" s="645"/>
      <c r="F57" s="645"/>
      <c r="G57" s="645"/>
      <c r="H57" s="645"/>
      <c r="I57" s="645"/>
      <c r="J57" s="1202"/>
      <c r="K57" s="1202" t="s">
        <v>97</v>
      </c>
      <c r="L57" s="645"/>
      <c r="M57" s="645"/>
      <c r="N57" s="645"/>
      <c r="O57" s="645"/>
      <c r="P57" s="391"/>
    </row>
    <row r="58" spans="1:21" ht="15.75" customHeight="1">
      <c r="A58" s="645"/>
      <c r="B58" s="645"/>
      <c r="C58" s="645"/>
      <c r="D58" s="645"/>
      <c r="E58" s="645"/>
      <c r="F58" s="645"/>
      <c r="G58" s="645"/>
      <c r="H58" s="645"/>
      <c r="I58" s="645"/>
      <c r="J58" s="1215">
        <v>2842.0937989999998</v>
      </c>
      <c r="K58" s="1215">
        <v>3328.5128800000002</v>
      </c>
      <c r="L58" s="693">
        <v>486.41908100000046</v>
      </c>
      <c r="M58" s="645"/>
      <c r="N58" s="645"/>
      <c r="O58" s="645"/>
      <c r="P58" s="391"/>
      <c r="S58" s="1219"/>
      <c r="T58" s="1219"/>
      <c r="U58" s="1219"/>
    </row>
    <row r="59" spans="1:21" ht="15.75" customHeight="1">
      <c r="A59" s="668" t="s">
        <v>168</v>
      </c>
      <c r="G59" s="645"/>
      <c r="H59" s="645"/>
      <c r="I59" s="645"/>
      <c r="J59" s="1202"/>
      <c r="K59" s="388" t="s">
        <v>442</v>
      </c>
      <c r="L59" s="645"/>
      <c r="M59" s="645"/>
      <c r="N59" s="645"/>
      <c r="O59" s="645"/>
      <c r="P59" s="391"/>
    </row>
    <row r="60" spans="1:21" ht="12.75">
      <c r="A60" s="454" t="s">
        <v>330</v>
      </c>
      <c r="B60" s="396"/>
      <c r="C60" s="396"/>
      <c r="D60" s="396"/>
      <c r="E60" s="396"/>
      <c r="F60" s="396"/>
      <c r="G60" s="645"/>
      <c r="H60" s="377"/>
      <c r="I60" s="377"/>
      <c r="J60" s="1220">
        <v>3360.6275699999997</v>
      </c>
      <c r="K60" s="1215">
        <v>3737.3286399999997</v>
      </c>
      <c r="L60" s="693">
        <v>376.70107000000007</v>
      </c>
      <c r="M60" s="645"/>
      <c r="N60" s="645"/>
      <c r="O60" s="645"/>
      <c r="P60" s="391"/>
      <c r="S60" s="1219"/>
      <c r="T60" s="1219"/>
      <c r="U60" s="1219"/>
    </row>
    <row r="61" spans="1:21" ht="12.75">
      <c r="A61" s="436" t="s">
        <v>832</v>
      </c>
      <c r="B61" s="396"/>
      <c r="C61" s="396"/>
      <c r="D61" s="396"/>
      <c r="E61" s="396"/>
      <c r="F61" s="396"/>
      <c r="G61" s="437"/>
      <c r="H61" s="437"/>
      <c r="J61" s="1473"/>
      <c r="K61" s="384"/>
      <c r="L61" s="384"/>
      <c r="M61" s="437"/>
      <c r="N61" s="377"/>
      <c r="O61" s="377"/>
      <c r="P61" s="391"/>
    </row>
    <row r="62" spans="1:21" ht="12.75">
      <c r="A62" s="436" t="s">
        <v>331</v>
      </c>
      <c r="B62" s="396"/>
      <c r="C62" s="396"/>
      <c r="D62" s="396"/>
      <c r="E62" s="396"/>
      <c r="F62" s="396"/>
      <c r="G62" s="377"/>
      <c r="H62" s="377"/>
      <c r="I62" s="377"/>
      <c r="J62" s="377"/>
      <c r="K62" s="377"/>
      <c r="L62" s="377"/>
      <c r="M62" s="377"/>
      <c r="N62" s="377"/>
      <c r="O62" s="377"/>
      <c r="P62" s="392"/>
    </row>
    <row r="64" spans="1:21" ht="15.75" customHeight="1">
      <c r="J64" s="802"/>
      <c r="K64" s="1219"/>
    </row>
    <row r="65" spans="10:10" ht="15.75" customHeight="1">
      <c r="J65" s="802"/>
    </row>
    <row r="66" spans="10:10" ht="15.75" customHeight="1">
      <c r="J66" s="802"/>
    </row>
    <row r="67" spans="10:10" ht="15.75" customHeight="1">
      <c r="J67" s="802"/>
    </row>
  </sheetData>
  <mergeCells count="3">
    <mergeCell ref="A6:B6"/>
    <mergeCell ref="G6:H6"/>
    <mergeCell ref="M6:N6"/>
  </mergeCells>
  <conditionalFormatting sqref="A1:GR30 A31:R31 T31:GR31 A32:GR50 A51:R51 T51:GR51 A52:GR1000">
    <cfRule type="cellIs" dxfId="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rowBreaks count="1" manualBreakCount="1">
    <brk id="31" max="15"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theme="7" tint="0.39997558519241921"/>
  </sheetPr>
  <dimension ref="A1:E28"/>
  <sheetViews>
    <sheetView view="pageBreakPreview" zoomScaleNormal="100" zoomScaleSheetLayoutView="100" workbookViewId="0"/>
  </sheetViews>
  <sheetFormatPr baseColWidth="10" defaultColWidth="11.42578125" defaultRowHeight="15.75" customHeight="1"/>
  <cols>
    <col min="1" max="1" width="42.85546875" style="83" customWidth="1"/>
    <col min="2" max="2" width="20" style="83" customWidth="1"/>
    <col min="3" max="3" width="65.7109375" style="83" customWidth="1"/>
    <col min="4" max="16384" width="11.42578125" style="83"/>
  </cols>
  <sheetData>
    <row r="1" spans="1:5" ht="15.75" customHeight="1">
      <c r="A1" s="456" t="s">
        <v>926</v>
      </c>
      <c r="B1" s="79"/>
      <c r="C1" s="80"/>
    </row>
    <row r="3" spans="1:5" ht="15.75" customHeight="1">
      <c r="A3" s="390" t="s">
        <v>400</v>
      </c>
      <c r="B3" s="693">
        <v>12260.394120613109</v>
      </c>
    </row>
    <row r="4" spans="1:5" ht="15.75" customHeight="1">
      <c r="A4" s="83" t="s">
        <v>284</v>
      </c>
      <c r="B4" s="693">
        <v>12260.394120613109</v>
      </c>
    </row>
    <row r="5" spans="1:5" ht="15.75" customHeight="1">
      <c r="A5" s="83" t="s">
        <v>430</v>
      </c>
      <c r="B5" s="1097" t="s">
        <v>32</v>
      </c>
    </row>
    <row r="6" spans="1:5" ht="15.75" customHeight="1">
      <c r="A6" s="83" t="s">
        <v>431</v>
      </c>
      <c r="B6" s="1097" t="s">
        <v>32</v>
      </c>
      <c r="C6" s="1209"/>
    </row>
    <row r="7" spans="1:5" ht="15.75" customHeight="1">
      <c r="A7" s="83" t="s">
        <v>432</v>
      </c>
      <c r="B7" s="1215">
        <v>0</v>
      </c>
      <c r="C7" s="1209"/>
    </row>
    <row r="8" spans="1:5" ht="15.75" customHeight="1">
      <c r="A8" s="83" t="s">
        <v>433</v>
      </c>
      <c r="B8" s="693">
        <v>0</v>
      </c>
      <c r="C8" s="455"/>
      <c r="E8" s="611"/>
    </row>
    <row r="9" spans="1:5" ht="15.75" customHeight="1">
      <c r="A9" s="489"/>
      <c r="B9" s="762"/>
    </row>
    <row r="10" spans="1:5" ht="15.75" customHeight="1">
      <c r="A10" s="376" t="s">
        <v>366</v>
      </c>
      <c r="B10" s="693">
        <v>12260.394120613109</v>
      </c>
    </row>
    <row r="11" spans="1:5" ht="15.75" customHeight="1">
      <c r="A11" s="83" t="s">
        <v>425</v>
      </c>
      <c r="B11" s="693">
        <v>0</v>
      </c>
      <c r="C11" s="1209"/>
    </row>
    <row r="12" spans="1:5" ht="15.75" customHeight="1">
      <c r="A12" s="83" t="s">
        <v>434</v>
      </c>
      <c r="B12" s="693">
        <v>1047.1736526331981</v>
      </c>
      <c r="C12" s="1209"/>
    </row>
    <row r="13" spans="1:5" ht="15.75" customHeight="1">
      <c r="A13" s="83" t="s">
        <v>435</v>
      </c>
      <c r="B13" s="693">
        <v>0.99206962906056917</v>
      </c>
      <c r="C13" s="1209"/>
    </row>
    <row r="14" spans="1:5" ht="15.75" customHeight="1">
      <c r="A14" s="83" t="s">
        <v>436</v>
      </c>
      <c r="B14" s="693">
        <v>4090.2089136490249</v>
      </c>
      <c r="C14" s="1209"/>
    </row>
    <row r="15" spans="1:5" ht="15.75" customHeight="1">
      <c r="A15" s="83" t="s">
        <v>437</v>
      </c>
      <c r="B15" s="693">
        <v>2807.0339572329622</v>
      </c>
      <c r="C15" s="1209"/>
    </row>
    <row r="16" spans="1:5" ht="15.75" customHeight="1">
      <c r="A16" s="376" t="s">
        <v>438</v>
      </c>
      <c r="B16" s="693">
        <v>1873.230828995436</v>
      </c>
      <c r="C16" s="1209"/>
    </row>
    <row r="17" spans="1:3" ht="15.75" customHeight="1">
      <c r="A17" s="83" t="s">
        <v>439</v>
      </c>
      <c r="B17" s="693">
        <v>2441.7546984734281</v>
      </c>
      <c r="C17" s="1209"/>
    </row>
    <row r="18" spans="1:3" ht="15.75" customHeight="1">
      <c r="A18" s="83" t="s">
        <v>441</v>
      </c>
      <c r="B18" s="785" t="s">
        <v>32</v>
      </c>
      <c r="C18" s="1209"/>
    </row>
    <row r="19" spans="1:3" ht="15.75" customHeight="1">
      <c r="A19" s="83" t="s">
        <v>440</v>
      </c>
      <c r="B19" s="785" t="s">
        <v>32</v>
      </c>
      <c r="C19" s="1209"/>
    </row>
    <row r="20" spans="1:3" ht="15.75" customHeight="1">
      <c r="A20" s="99" t="s">
        <v>168</v>
      </c>
      <c r="B20" s="762"/>
    </row>
    <row r="21" spans="1:3" ht="15.75" customHeight="1">
      <c r="A21" s="454" t="s">
        <v>173</v>
      </c>
    </row>
    <row r="22" spans="1:3" ht="15.75" customHeight="1">
      <c r="A22" s="106" t="s">
        <v>264</v>
      </c>
    </row>
    <row r="23" spans="1:3" ht="15.75" customHeight="1">
      <c r="A23" s="106" t="s">
        <v>499</v>
      </c>
    </row>
    <row r="24" spans="1:3" ht="15.75" customHeight="1">
      <c r="A24" s="106" t="s">
        <v>566</v>
      </c>
    </row>
    <row r="27" spans="1:3" ht="15" customHeight="1">
      <c r="A27" s="13"/>
    </row>
    <row r="28" spans="1:3" ht="15.75" customHeight="1">
      <c r="A28" s="13"/>
    </row>
  </sheetData>
  <conditionalFormatting sqref="A1:GR4 A7:GR1000 A5:A6 C5:GR6">
    <cfRule type="cellIs" dxfId="4" priority="3" stopIfTrue="1" operator="equal">
      <formula>0</formula>
    </cfRule>
  </conditionalFormatting>
  <conditionalFormatting sqref="B6">
    <cfRule type="cellIs" dxfId="3" priority="2" stopIfTrue="1" operator="equal">
      <formula>0</formula>
    </cfRule>
  </conditionalFormatting>
  <conditionalFormatting sqref="B5">
    <cfRule type="cellIs" dxfId="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BD9ED0"/>
  </sheetPr>
  <dimension ref="A1:K42"/>
  <sheetViews>
    <sheetView view="pageBreakPreview" zoomScaleNormal="100" zoomScaleSheetLayoutView="100" workbookViewId="0"/>
  </sheetViews>
  <sheetFormatPr baseColWidth="10" defaultColWidth="11.42578125" defaultRowHeight="15.75" customHeight="1"/>
  <cols>
    <col min="1" max="1" width="42.85546875" style="83" customWidth="1"/>
    <col min="2" max="5" width="20" style="83" customWidth="1"/>
    <col min="6" max="6" width="5.7109375" style="83" customWidth="1"/>
    <col min="7" max="16384" width="11.42578125" style="83"/>
  </cols>
  <sheetData>
    <row r="1" spans="1:11" ht="15.75" customHeight="1">
      <c r="A1" s="456" t="s">
        <v>927</v>
      </c>
      <c r="B1" s="79"/>
      <c r="C1" s="80"/>
      <c r="D1" s="81"/>
      <c r="E1" s="82"/>
      <c r="F1" s="82"/>
    </row>
    <row r="3" spans="1:11" ht="15.75" customHeight="1">
      <c r="A3" s="83" t="s">
        <v>400</v>
      </c>
      <c r="B3" s="786">
        <v>15.600768353999577</v>
      </c>
      <c r="H3" s="13"/>
      <c r="I3" s="1204"/>
    </row>
    <row r="4" spans="1:11" ht="15.75" customHeight="1">
      <c r="A4" s="484" t="s">
        <v>412</v>
      </c>
      <c r="B4" s="786">
        <v>15.672881362233003</v>
      </c>
    </row>
    <row r="5" spans="1:11" ht="15.75" customHeight="1">
      <c r="A5" s="484" t="s">
        <v>579</v>
      </c>
      <c r="B5" s="1216">
        <v>15.672839817233003</v>
      </c>
      <c r="H5" s="734"/>
    </row>
    <row r="6" spans="1:11" ht="15.75" customHeight="1">
      <c r="A6" s="484" t="s">
        <v>411</v>
      </c>
      <c r="B6" s="786">
        <v>4.1545000000000003E-5</v>
      </c>
    </row>
    <row r="7" spans="1:11" ht="15.75" customHeight="1">
      <c r="A7" s="485" t="s">
        <v>414</v>
      </c>
      <c r="B7" s="786">
        <v>-0.11502682592486298</v>
      </c>
    </row>
    <row r="8" spans="1:11" ht="15.75" customHeight="1">
      <c r="A8" s="485" t="s">
        <v>413</v>
      </c>
      <c r="B8" s="786">
        <v>-4.2913817691436762E-2</v>
      </c>
    </row>
    <row r="9" spans="1:11" ht="15.75" customHeight="1">
      <c r="B9" s="762"/>
    </row>
    <row r="10" spans="1:11" ht="15.75" customHeight="1">
      <c r="A10" s="83" t="s">
        <v>366</v>
      </c>
      <c r="B10" s="786">
        <v>15.574024589749978</v>
      </c>
      <c r="C10" s="486"/>
    </row>
    <row r="11" spans="1:11" ht="15.75" customHeight="1">
      <c r="A11" s="83" t="s">
        <v>417</v>
      </c>
      <c r="B11" s="1216">
        <v>0.23472694584888004</v>
      </c>
    </row>
    <row r="12" spans="1:11" ht="15.75" customHeight="1">
      <c r="A12" s="376" t="s">
        <v>416</v>
      </c>
      <c r="B12" s="1206">
        <v>0.76377993257439225</v>
      </c>
      <c r="C12" s="388" t="s">
        <v>424</v>
      </c>
      <c r="E12" s="388" t="s">
        <v>421</v>
      </c>
    </row>
    <row r="13" spans="1:11" ht="15.75" customHeight="1">
      <c r="A13" s="376" t="s">
        <v>401</v>
      </c>
      <c r="B13" s="786">
        <v>13.337015375013225</v>
      </c>
      <c r="C13" s="388" t="s">
        <v>423</v>
      </c>
      <c r="D13" s="388" t="s">
        <v>10</v>
      </c>
      <c r="E13" s="488" t="s">
        <v>422</v>
      </c>
    </row>
    <row r="14" spans="1:11" ht="15.75" customHeight="1">
      <c r="A14" s="83" t="s">
        <v>403</v>
      </c>
      <c r="B14" s="786">
        <v>2.8944827000000002</v>
      </c>
      <c r="C14" s="487"/>
      <c r="D14" s="786">
        <v>2.8251827</v>
      </c>
      <c r="E14" s="786">
        <v>6.93E-2</v>
      </c>
      <c r="H14" s="13"/>
    </row>
    <row r="15" spans="1:11" ht="15.75" customHeight="1">
      <c r="A15" s="83" t="s">
        <v>404</v>
      </c>
      <c r="B15" s="786">
        <v>6.3120955408191444</v>
      </c>
      <c r="C15" s="786">
        <v>1.582540819144449E-3</v>
      </c>
      <c r="D15" s="787">
        <v>5.7930130000000002</v>
      </c>
      <c r="E15" s="786">
        <v>0.51749999999999996</v>
      </c>
      <c r="H15" s="13"/>
      <c r="K15" s="1205"/>
    </row>
    <row r="16" spans="1:11" ht="15.75" customHeight="1">
      <c r="A16" s="83" t="s">
        <v>405</v>
      </c>
      <c r="B16" s="786">
        <v>3.6046733648089884</v>
      </c>
      <c r="C16" s="786">
        <v>0.12840299999999999</v>
      </c>
      <c r="D16" s="1217">
        <v>1.4566E-3</v>
      </c>
      <c r="E16" s="786">
        <v>3.4748137648089883</v>
      </c>
      <c r="H16" s="13"/>
    </row>
    <row r="17" spans="1:8" ht="15.75" customHeight="1">
      <c r="A17" s="83" t="s">
        <v>402</v>
      </c>
      <c r="B17" s="786">
        <v>2.5318999999999998E-2</v>
      </c>
      <c r="C17" s="786">
        <v>2.4371E-2</v>
      </c>
      <c r="D17" s="487"/>
      <c r="E17" s="786">
        <v>9.4799999999999995E-4</v>
      </c>
      <c r="H17" s="13"/>
    </row>
    <row r="18" spans="1:8" ht="15.75" customHeight="1">
      <c r="A18" s="83" t="s">
        <v>578</v>
      </c>
      <c r="B18" s="786">
        <v>0.50044476938509241</v>
      </c>
      <c r="C18" s="786">
        <v>0.12832399999999999</v>
      </c>
      <c r="D18" s="786">
        <v>0.18244102447618815</v>
      </c>
      <c r="E18" s="786">
        <v>0.18967974490890432</v>
      </c>
      <c r="G18" s="1207"/>
      <c r="H18" s="13"/>
    </row>
    <row r="19" spans="1:8" ht="15.75" customHeight="1">
      <c r="A19" s="83" t="s">
        <v>419</v>
      </c>
      <c r="B19" s="786">
        <v>1.2385023363134797</v>
      </c>
      <c r="C19" s="762"/>
      <c r="E19" s="762"/>
    </row>
    <row r="20" spans="1:8" s="1209" customFormat="1" ht="15.75" customHeight="1">
      <c r="B20" s="1483"/>
    </row>
    <row r="21" spans="1:8" s="1209" customFormat="1" ht="15.75" customHeight="1">
      <c r="A21" s="1209" t="s">
        <v>954</v>
      </c>
      <c r="B21" s="1216">
        <v>1.7272577216588438</v>
      </c>
      <c r="D21" s="1216">
        <v>1.7272577216588438</v>
      </c>
    </row>
    <row r="22" spans="1:8" ht="15.75" customHeight="1">
      <c r="A22" s="99" t="s">
        <v>168</v>
      </c>
      <c r="B22" s="762"/>
      <c r="D22" s="391"/>
    </row>
    <row r="23" spans="1:8" ht="15.75" customHeight="1">
      <c r="A23" s="346" t="s">
        <v>415</v>
      </c>
      <c r="B23" s="762"/>
    </row>
    <row r="24" spans="1:8" ht="15.75" customHeight="1">
      <c r="A24" s="346" t="s">
        <v>418</v>
      </c>
    </row>
    <row r="25" spans="1:8" ht="15.75" customHeight="1">
      <c r="A25" s="346" t="s">
        <v>163</v>
      </c>
    </row>
    <row r="26" spans="1:8" ht="15.75" customHeight="1">
      <c r="A26" s="346" t="s">
        <v>161</v>
      </c>
    </row>
    <row r="27" spans="1:8" ht="15.75" customHeight="1">
      <c r="A27" s="346" t="s">
        <v>420</v>
      </c>
    </row>
    <row r="42" spans="2:4" ht="15.75" customHeight="1">
      <c r="B42" s="393"/>
      <c r="C42" s="393"/>
      <c r="D42" s="393"/>
    </row>
  </sheetData>
  <conditionalFormatting sqref="A1:GR20 A22:GR1002 E21:GR21">
    <cfRule type="cellIs" dxfId="1" priority="2" stopIfTrue="1" operator="equal">
      <formula>0</formula>
    </cfRule>
  </conditionalFormatting>
  <conditionalFormatting sqref="A21:D21">
    <cfRule type="cellIs" dxfId="0" priority="1"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14.01.2022&amp;C&amp;"Arial,Standard"&amp;10Bayerisches Landesamt für Statistik - Energiebilanz 2019&amp;R&amp;"Arial,Standard"&amp;10&amp;P von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EDF082"/>
  </sheetPr>
  <dimension ref="A1:W130"/>
  <sheetViews>
    <sheetView topLeftCell="A9" zoomScaleNormal="100" workbookViewId="0">
      <selection activeCell="C36" sqref="C36"/>
    </sheetView>
  </sheetViews>
  <sheetFormatPr baseColWidth="10" defaultColWidth="9.140625" defaultRowHeight="12.75"/>
  <cols>
    <col min="1" max="1" width="4.5703125" style="1137" customWidth="1"/>
    <col min="2" max="5" width="9.7109375" style="1137" customWidth="1"/>
    <col min="6" max="7" width="9.5703125" style="1137" customWidth="1"/>
    <col min="8" max="10" width="9.7109375" style="1137" customWidth="1"/>
    <col min="11" max="17" width="10.7109375" style="1137" customWidth="1"/>
    <col min="18" max="18" width="12.140625" style="1137" customWidth="1"/>
    <col min="19" max="23" width="13.28515625" style="1137" customWidth="1"/>
    <col min="24" max="16384" width="9.140625" style="1140"/>
  </cols>
  <sheetData>
    <row r="1" spans="1:23">
      <c r="A1" s="1136" t="s">
        <v>685</v>
      </c>
      <c r="D1" s="1140"/>
      <c r="L1" s="1139" t="s">
        <v>686</v>
      </c>
    </row>
    <row r="2" spans="1:23">
      <c r="A2" s="1138" t="s">
        <v>711</v>
      </c>
      <c r="D2" s="1138"/>
      <c r="L2" s="1139"/>
    </row>
    <row r="3" spans="1:23" ht="39.950000000000003" customHeight="1">
      <c r="A3" s="1138" t="s">
        <v>904</v>
      </c>
    </row>
    <row r="4" spans="1:23" ht="6" customHeight="1">
      <c r="A4" s="1141" t="s">
        <v>615</v>
      </c>
      <c r="B4" s="1142" t="s">
        <v>687</v>
      </c>
      <c r="C4" s="1142" t="s">
        <v>8</v>
      </c>
      <c r="D4" s="1142" t="s">
        <v>688</v>
      </c>
      <c r="E4" s="1142" t="s">
        <v>689</v>
      </c>
      <c r="F4" s="1142" t="s">
        <v>690</v>
      </c>
      <c r="G4" s="1142" t="s">
        <v>691</v>
      </c>
      <c r="H4" s="1142" t="s">
        <v>692</v>
      </c>
      <c r="I4" s="1142" t="s">
        <v>693</v>
      </c>
      <c r="J4" s="1142" t="s">
        <v>694</v>
      </c>
      <c r="K4" s="1142" t="s">
        <v>695</v>
      </c>
      <c r="L4" s="1142" t="s">
        <v>696</v>
      </c>
      <c r="M4" s="1142" t="s">
        <v>697</v>
      </c>
      <c r="N4" s="1142" t="s">
        <v>698</v>
      </c>
      <c r="O4" s="1142" t="s">
        <v>699</v>
      </c>
      <c r="P4" s="1142" t="s">
        <v>700</v>
      </c>
      <c r="Q4" s="1142" t="s">
        <v>701</v>
      </c>
      <c r="R4" s="1142" t="s">
        <v>702</v>
      </c>
      <c r="S4" s="1142" t="s">
        <v>703</v>
      </c>
      <c r="T4" s="1142" t="s">
        <v>704</v>
      </c>
      <c r="U4" s="1142" t="s">
        <v>705</v>
      </c>
      <c r="V4" s="1142" t="s">
        <v>706</v>
      </c>
      <c r="W4" s="1142" t="s">
        <v>702</v>
      </c>
    </row>
    <row r="5" spans="1:23" ht="30" customHeight="1"/>
    <row r="6" spans="1:23" ht="9.75" customHeight="1">
      <c r="B6" s="1660" t="s">
        <v>707</v>
      </c>
      <c r="C6" s="1660"/>
      <c r="D6" s="1660"/>
      <c r="E6" s="1660"/>
      <c r="F6" s="1660"/>
      <c r="G6" s="1660"/>
      <c r="H6" s="1660"/>
      <c r="I6" s="1660"/>
      <c r="J6" s="1660"/>
      <c r="K6" s="1660" t="s">
        <v>707</v>
      </c>
      <c r="L6" s="1660"/>
      <c r="M6" s="1660"/>
      <c r="N6" s="1660"/>
      <c r="O6" s="1660"/>
      <c r="P6" s="1660"/>
      <c r="Q6" s="1660"/>
      <c r="R6" s="1660"/>
      <c r="S6" s="1660" t="s">
        <v>707</v>
      </c>
      <c r="T6" s="1660"/>
      <c r="U6" s="1660"/>
      <c r="V6" s="1660"/>
      <c r="W6" s="1660"/>
    </row>
    <row r="7" spans="1:23" ht="9.75" customHeight="1">
      <c r="A7" s="1143">
        <v>1990</v>
      </c>
      <c r="B7" s="1144">
        <v>9726.2510000000002</v>
      </c>
      <c r="C7" s="1144">
        <v>11342.773999999999</v>
      </c>
      <c r="D7" s="1144">
        <v>3420.183</v>
      </c>
      <c r="E7" s="1144">
        <v>2591.2130000000002</v>
      </c>
      <c r="F7" s="1144">
        <v>679.13599999999997</v>
      </c>
      <c r="G7" s="1144">
        <v>1640.473</v>
      </c>
      <c r="H7" s="1144">
        <v>5716.9650000000001</v>
      </c>
      <c r="I7" s="1144">
        <v>1932.59</v>
      </c>
      <c r="J7" s="1144">
        <v>7340.3450000000003</v>
      </c>
      <c r="K7" s="1144">
        <v>17243.601999999999</v>
      </c>
      <c r="L7" s="1144">
        <v>3733.866</v>
      </c>
      <c r="M7" s="1144">
        <v>1070.277</v>
      </c>
      <c r="N7" s="1144">
        <v>4795.72</v>
      </c>
      <c r="O7" s="1144">
        <v>2890.4740000000002</v>
      </c>
      <c r="P7" s="1144">
        <v>2614.145</v>
      </c>
      <c r="Q7" s="1144">
        <v>2626.49</v>
      </c>
      <c r="R7" s="1144">
        <f>SUM(B7:Q7)</f>
        <v>79364.504000000001</v>
      </c>
      <c r="S7" s="1144">
        <f>SUM(B7:D7,F7:H7,J7:M7,P7)</f>
        <v>64528.017</v>
      </c>
      <c r="T7" s="1144">
        <f>S7-D7</f>
        <v>61107.834000000003</v>
      </c>
      <c r="U7" s="1144">
        <f>R7-T7</f>
        <v>18256.669999999998</v>
      </c>
      <c r="V7" s="1144">
        <f>R7-S7</f>
        <v>14836.487000000001</v>
      </c>
      <c r="W7" s="1144">
        <f>R7</f>
        <v>79364.504000000001</v>
      </c>
    </row>
    <row r="8" spans="1:23" ht="9.75" customHeight="1">
      <c r="A8" s="1145">
        <v>1991</v>
      </c>
      <c r="B8" s="1144">
        <v>9903.9930000000004</v>
      </c>
      <c r="C8" s="1144">
        <v>11517.837</v>
      </c>
      <c r="D8" s="1144">
        <v>3436.1669999999999</v>
      </c>
      <c r="E8" s="1144">
        <v>2559.7550000000001</v>
      </c>
      <c r="F8" s="1144">
        <v>682.44100000000003</v>
      </c>
      <c r="G8" s="1144">
        <v>1658.748</v>
      </c>
      <c r="H8" s="1144">
        <v>5797.8519999999999</v>
      </c>
      <c r="I8" s="1144">
        <v>1907.172</v>
      </c>
      <c r="J8" s="1144">
        <v>7427.6850000000004</v>
      </c>
      <c r="K8" s="1144">
        <v>17421.296999999999</v>
      </c>
      <c r="L8" s="1144">
        <v>3792.1109999999999</v>
      </c>
      <c r="M8" s="1144">
        <v>1074.4590000000001</v>
      </c>
      <c r="N8" s="1144">
        <v>4719.4750000000004</v>
      </c>
      <c r="O8" s="1144">
        <v>2847.6909999999998</v>
      </c>
      <c r="P8" s="1144">
        <v>2636.0830000000001</v>
      </c>
      <c r="Q8" s="1144">
        <v>2590.6439999999998</v>
      </c>
      <c r="R8" s="1144">
        <v>79973.41</v>
      </c>
      <c r="S8" s="1144">
        <v>65348.673000000003</v>
      </c>
      <c r="T8" s="1144">
        <v>61912.506000000001</v>
      </c>
      <c r="U8" s="1144">
        <v>18060.903999999999</v>
      </c>
      <c r="V8" s="1144">
        <v>14624.736999999999</v>
      </c>
      <c r="W8" s="1144">
        <v>79973.41</v>
      </c>
    </row>
    <row r="9" spans="1:23" ht="9.75" customHeight="1">
      <c r="A9" s="1145">
        <v>1992</v>
      </c>
      <c r="B9" s="1144">
        <v>10050.431</v>
      </c>
      <c r="C9" s="1144">
        <v>11668.829</v>
      </c>
      <c r="D9" s="1144">
        <v>3444.4029999999998</v>
      </c>
      <c r="E9" s="1144">
        <v>2540.1790000000001</v>
      </c>
      <c r="F9" s="1144">
        <v>684.04100000000005</v>
      </c>
      <c r="G9" s="1144">
        <v>1673.0419999999999</v>
      </c>
      <c r="H9" s="1144">
        <v>5872.2439999999997</v>
      </c>
      <c r="I9" s="1144">
        <v>1876.499</v>
      </c>
      <c r="J9" s="1144">
        <v>7515.1459999999997</v>
      </c>
      <c r="K9" s="1144">
        <v>17568.617999999999</v>
      </c>
      <c r="L9" s="1144">
        <v>3850.3020000000001</v>
      </c>
      <c r="M9" s="1144">
        <v>1079.0419999999999</v>
      </c>
      <c r="N9" s="1144">
        <v>4653.558</v>
      </c>
      <c r="O9" s="1144">
        <v>2807.3609999999999</v>
      </c>
      <c r="P9" s="1144">
        <v>2660.1889999999999</v>
      </c>
      <c r="Q9" s="1144">
        <v>2555.9299999999998</v>
      </c>
      <c r="R9" s="1144">
        <v>80499.813999999998</v>
      </c>
      <c r="S9" s="1144">
        <v>66066.286999999997</v>
      </c>
      <c r="T9" s="1144">
        <v>62621.883999999998</v>
      </c>
      <c r="U9" s="1144">
        <v>17877.93</v>
      </c>
      <c r="V9" s="1144">
        <v>14433.527</v>
      </c>
      <c r="W9" s="1144">
        <v>80499.813999999998</v>
      </c>
    </row>
    <row r="10" spans="1:23" ht="15" customHeight="1">
      <c r="A10" s="1145">
        <v>1993</v>
      </c>
      <c r="B10" s="1144">
        <v>10149.337</v>
      </c>
      <c r="C10" s="1144">
        <v>11792.699000000001</v>
      </c>
      <c r="D10" s="1144">
        <v>3450.6869999999999</v>
      </c>
      <c r="E10" s="1144">
        <v>2535.5430000000001</v>
      </c>
      <c r="F10" s="1144">
        <v>683.25800000000004</v>
      </c>
      <c r="G10" s="1144">
        <v>1685.885</v>
      </c>
      <c r="H10" s="1144">
        <v>5931.69</v>
      </c>
      <c r="I10" s="1144">
        <v>1851.229</v>
      </c>
      <c r="J10" s="1144">
        <v>7594.3220000000001</v>
      </c>
      <c r="K10" s="1144">
        <v>17676.013999999999</v>
      </c>
      <c r="L10" s="1144">
        <v>3902.0790000000002</v>
      </c>
      <c r="M10" s="1144">
        <v>1081.931</v>
      </c>
      <c r="N10" s="1144">
        <v>4613.8339999999998</v>
      </c>
      <c r="O10" s="1144">
        <v>2782.8209999999999</v>
      </c>
      <c r="P10" s="1144">
        <v>2680.7919999999999</v>
      </c>
      <c r="Q10" s="1144">
        <v>2534.3560000000002</v>
      </c>
      <c r="R10" s="1144">
        <v>80946.476999999999</v>
      </c>
      <c r="S10" s="1144">
        <v>66628.694000000003</v>
      </c>
      <c r="T10" s="1144">
        <v>63178.006999999998</v>
      </c>
      <c r="U10" s="1144">
        <v>17768.47</v>
      </c>
      <c r="V10" s="1144">
        <v>14317.782999999999</v>
      </c>
      <c r="W10" s="1144">
        <v>80946.476999999999</v>
      </c>
    </row>
    <row r="11" spans="1:23" ht="9.75" customHeight="1">
      <c r="A11" s="1145">
        <v>1994</v>
      </c>
      <c r="B11" s="1144">
        <v>10195.294</v>
      </c>
      <c r="C11" s="1144">
        <v>11859.864</v>
      </c>
      <c r="D11" s="1144">
        <v>3445.1350000000002</v>
      </c>
      <c r="E11" s="1144">
        <v>2530.4870000000001</v>
      </c>
      <c r="F11" s="1144">
        <v>679.88900000000001</v>
      </c>
      <c r="G11" s="1144">
        <v>1690.3489999999999</v>
      </c>
      <c r="H11" s="1144">
        <v>5955.4290000000001</v>
      </c>
      <c r="I11" s="1144">
        <v>1833.635</v>
      </c>
      <c r="J11" s="1144">
        <v>7656.23</v>
      </c>
      <c r="K11" s="1144">
        <v>17728.413</v>
      </c>
      <c r="L11" s="1144">
        <v>3936.855</v>
      </c>
      <c r="M11" s="1144">
        <v>1081.1590000000001</v>
      </c>
      <c r="N11" s="1144">
        <v>4581.4870000000001</v>
      </c>
      <c r="O11" s="1144">
        <v>2762.0810000000001</v>
      </c>
      <c r="P11" s="1144">
        <v>2692.8879999999999</v>
      </c>
      <c r="Q11" s="1144">
        <v>2518.2930000000001</v>
      </c>
      <c r="R11" s="1144">
        <v>81147.487999999998</v>
      </c>
      <c r="S11" s="1144">
        <v>66921.505000000005</v>
      </c>
      <c r="T11" s="1144">
        <v>63476.37</v>
      </c>
      <c r="U11" s="1144">
        <v>17671.117999999999</v>
      </c>
      <c r="V11" s="1144">
        <v>14225.983</v>
      </c>
      <c r="W11" s="1144">
        <v>81147.487999999998</v>
      </c>
    </row>
    <row r="12" spans="1:23" ht="9.75" customHeight="1">
      <c r="A12" s="1145">
        <v>1995</v>
      </c>
      <c r="B12" s="1144">
        <v>10223.065000000001</v>
      </c>
      <c r="C12" s="1144">
        <v>11916.977999999999</v>
      </c>
      <c r="D12" s="1144">
        <v>3434.19</v>
      </c>
      <c r="E12" s="1144">
        <v>2530.5949999999998</v>
      </c>
      <c r="F12" s="1144">
        <v>677.75900000000001</v>
      </c>
      <c r="G12" s="1144">
        <v>1688.99</v>
      </c>
      <c r="H12" s="1144">
        <v>5971.741</v>
      </c>
      <c r="I12" s="1144">
        <v>1822.162</v>
      </c>
      <c r="J12" s="1144">
        <v>7714.5910000000003</v>
      </c>
      <c r="K12" s="1144">
        <v>17779.939999999999</v>
      </c>
      <c r="L12" s="1144">
        <v>3962.3629999999998</v>
      </c>
      <c r="M12" s="1144">
        <v>1080.271</v>
      </c>
      <c r="N12" s="1144">
        <v>4556.6220000000003</v>
      </c>
      <c r="O12" s="1144">
        <v>2740.7139999999999</v>
      </c>
      <c r="P12" s="1144">
        <v>2705.9859999999999</v>
      </c>
      <c r="Q12" s="1144">
        <v>2501.7469999999998</v>
      </c>
      <c r="R12" s="1144">
        <v>81307.714000000007</v>
      </c>
      <c r="S12" s="1144">
        <v>67155.873999999996</v>
      </c>
      <c r="T12" s="1144">
        <v>63721.684000000001</v>
      </c>
      <c r="U12" s="1144">
        <v>17586.03</v>
      </c>
      <c r="V12" s="1144">
        <v>14151.84</v>
      </c>
      <c r="W12" s="1144">
        <v>81307.714000000007</v>
      </c>
    </row>
    <row r="13" spans="1:23" ht="9.75" customHeight="1">
      <c r="A13" s="1145">
        <v>1996</v>
      </c>
      <c r="B13" s="1144">
        <v>10260.067999999999</v>
      </c>
      <c r="C13" s="1144">
        <v>11970.304</v>
      </c>
      <c r="D13" s="1144">
        <v>3418.3589999999999</v>
      </c>
      <c r="E13" s="1144">
        <v>2537.1</v>
      </c>
      <c r="F13" s="1144">
        <v>676.16700000000003</v>
      </c>
      <c r="G13" s="1144">
        <v>1686.232</v>
      </c>
      <c r="H13" s="1144">
        <v>5990.2619999999997</v>
      </c>
      <c r="I13" s="1144">
        <v>1813.261</v>
      </c>
      <c r="J13" s="1144">
        <v>7756.87</v>
      </c>
      <c r="K13" s="1144">
        <v>17830.771000000001</v>
      </c>
      <c r="L13" s="1144">
        <v>3986.3690000000001</v>
      </c>
      <c r="M13" s="1144">
        <v>1079.46</v>
      </c>
      <c r="N13" s="1144">
        <v>4532.7560000000003</v>
      </c>
      <c r="O13" s="1144">
        <v>2720.9749999999999</v>
      </c>
      <c r="P13" s="1144">
        <v>2721.0970000000002</v>
      </c>
      <c r="Q13" s="1144">
        <v>2486.3560000000002</v>
      </c>
      <c r="R13" s="1144">
        <v>81466.407000000007</v>
      </c>
      <c r="S13" s="1144">
        <v>67375.959000000003</v>
      </c>
      <c r="T13" s="1144">
        <v>63957.599999999999</v>
      </c>
      <c r="U13" s="1144">
        <v>17508.807000000001</v>
      </c>
      <c r="V13" s="1144">
        <v>14090.448</v>
      </c>
      <c r="W13" s="1144">
        <v>81466.407000000007</v>
      </c>
    </row>
    <row r="14" spans="1:23" ht="9.75" customHeight="1">
      <c r="A14" s="1145">
        <v>1997</v>
      </c>
      <c r="B14" s="1144">
        <v>10285.115</v>
      </c>
      <c r="C14" s="1144">
        <v>11999.29</v>
      </c>
      <c r="D14" s="1144">
        <v>3386.0230000000001</v>
      </c>
      <c r="E14" s="1144">
        <v>2550.2179999999998</v>
      </c>
      <c r="F14" s="1144">
        <v>672.77800000000002</v>
      </c>
      <c r="G14" s="1144">
        <v>1680.7729999999999</v>
      </c>
      <c r="H14" s="1144">
        <v>5996.4989999999998</v>
      </c>
      <c r="I14" s="1144">
        <v>1804.2280000000001</v>
      </c>
      <c r="J14" s="1144">
        <v>7782.15</v>
      </c>
      <c r="K14" s="1144">
        <v>17856.863000000001</v>
      </c>
      <c r="L14" s="1144">
        <v>4005.8580000000002</v>
      </c>
      <c r="M14" s="1144">
        <v>1076.8720000000001</v>
      </c>
      <c r="N14" s="1144">
        <v>4506.17</v>
      </c>
      <c r="O14" s="1144">
        <v>2700.4259999999999</v>
      </c>
      <c r="P14" s="1144">
        <v>2735.0909999999999</v>
      </c>
      <c r="Q14" s="1144">
        <v>2471.547</v>
      </c>
      <c r="R14" s="1144">
        <v>81509.900999999998</v>
      </c>
      <c r="S14" s="1144">
        <v>67477.312000000005</v>
      </c>
      <c r="T14" s="1144">
        <v>64091.288999999997</v>
      </c>
      <c r="U14" s="1144">
        <v>17418.612000000001</v>
      </c>
      <c r="V14" s="1144">
        <v>14032.589</v>
      </c>
      <c r="W14" s="1144">
        <v>81509.900999999998</v>
      </c>
    </row>
    <row r="15" spans="1:23" ht="15" customHeight="1">
      <c r="A15" s="1145">
        <v>1998</v>
      </c>
      <c r="B15" s="1144">
        <v>10297.356</v>
      </c>
      <c r="C15" s="1144">
        <v>12013.032999999999</v>
      </c>
      <c r="D15" s="1144">
        <v>3346.1840000000002</v>
      </c>
      <c r="E15" s="1144">
        <v>2565.6819999999998</v>
      </c>
      <c r="F15" s="1144">
        <v>667.42899999999997</v>
      </c>
      <c r="G15" s="1144">
        <v>1672.855</v>
      </c>
      <c r="H15" s="1144">
        <v>5995.7709999999997</v>
      </c>
      <c r="I15" s="1144">
        <v>1793.604</v>
      </c>
      <c r="J15" s="1144">
        <v>7800.6319999999996</v>
      </c>
      <c r="K15" s="1144">
        <v>17856.085999999999</v>
      </c>
      <c r="L15" s="1144">
        <v>4017.59</v>
      </c>
      <c r="M15" s="1144">
        <v>1071.0920000000001</v>
      </c>
      <c r="N15" s="1144">
        <v>4473.6949999999997</v>
      </c>
      <c r="O15" s="1144">
        <v>2673.944</v>
      </c>
      <c r="P15" s="1144">
        <v>2745.4760000000001</v>
      </c>
      <c r="Q15" s="1144">
        <v>2455.5279999999998</v>
      </c>
      <c r="R15" s="1144">
        <v>81445.956999999995</v>
      </c>
      <c r="S15" s="1144">
        <v>67483.504000000001</v>
      </c>
      <c r="T15" s="1144">
        <v>64137.32</v>
      </c>
      <c r="U15" s="1144">
        <v>17308.636999999999</v>
      </c>
      <c r="V15" s="1144">
        <v>13962.453</v>
      </c>
      <c r="W15" s="1144">
        <v>81445.956999999995</v>
      </c>
    </row>
    <row r="16" spans="1:23" ht="9.75" customHeight="1">
      <c r="A16" s="1145">
        <v>1999</v>
      </c>
      <c r="B16" s="1144">
        <v>10323.511</v>
      </c>
      <c r="C16" s="1144">
        <v>12049.674000000001</v>
      </c>
      <c r="D16" s="1144">
        <v>3316.7730000000001</v>
      </c>
      <c r="E16" s="1144">
        <v>2577.1579999999999</v>
      </c>
      <c r="F16" s="1144">
        <v>661.56399999999996</v>
      </c>
      <c r="G16" s="1144">
        <v>1668.8620000000001</v>
      </c>
      <c r="H16" s="1144">
        <v>6001.2060000000001</v>
      </c>
      <c r="I16" s="1144">
        <v>1782.9760000000001</v>
      </c>
      <c r="J16" s="1144">
        <v>7820.4459999999999</v>
      </c>
      <c r="K16" s="1144">
        <v>17853.847000000002</v>
      </c>
      <c r="L16" s="1144">
        <v>4023.5740000000001</v>
      </c>
      <c r="M16" s="1144">
        <v>1065.6579999999999</v>
      </c>
      <c r="N16" s="1144">
        <v>4438.1379999999999</v>
      </c>
      <c r="O16" s="1144">
        <v>2645.5340000000001</v>
      </c>
      <c r="P16" s="1144">
        <v>2754.38</v>
      </c>
      <c r="Q16" s="1144">
        <v>2439.1039999999998</v>
      </c>
      <c r="R16" s="1144">
        <v>81422.404999999999</v>
      </c>
      <c r="S16" s="1144">
        <v>67539.494999999995</v>
      </c>
      <c r="T16" s="1144">
        <v>64222.722000000002</v>
      </c>
      <c r="U16" s="1144">
        <v>17199.683000000001</v>
      </c>
      <c r="V16" s="1144">
        <v>13882.91</v>
      </c>
      <c r="W16" s="1144">
        <v>81422.404999999999</v>
      </c>
    </row>
    <row r="17" spans="1:23" ht="9.75" customHeight="1">
      <c r="A17" s="1145">
        <v>2000</v>
      </c>
      <c r="B17" s="1144">
        <v>10359.207</v>
      </c>
      <c r="C17" s="1144">
        <v>12113.879000000001</v>
      </c>
      <c r="D17" s="1144">
        <v>3298.79</v>
      </c>
      <c r="E17" s="1144">
        <v>2580.6329999999998</v>
      </c>
      <c r="F17" s="1144">
        <v>657.24099999999999</v>
      </c>
      <c r="G17" s="1144">
        <v>1672.508</v>
      </c>
      <c r="H17" s="1144">
        <v>6012.9639999999999</v>
      </c>
      <c r="I17" s="1144">
        <v>1770.048</v>
      </c>
      <c r="J17" s="1144">
        <v>7843.1270000000004</v>
      </c>
      <c r="K17" s="1144">
        <v>17856.101999999999</v>
      </c>
      <c r="L17" s="1144">
        <v>4027.875</v>
      </c>
      <c r="M17" s="1144">
        <v>1062.153</v>
      </c>
      <c r="N17" s="1144">
        <v>4401.9930000000004</v>
      </c>
      <c r="O17" s="1144">
        <v>2614.0189999999998</v>
      </c>
      <c r="P17" s="1144">
        <v>2764.7370000000001</v>
      </c>
      <c r="Q17" s="1144">
        <v>2421.3420000000001</v>
      </c>
      <c r="R17" s="1144">
        <v>81456.618000000002</v>
      </c>
      <c r="S17" s="1144">
        <v>67668.582999999999</v>
      </c>
      <c r="T17" s="1144">
        <v>64369.792999999998</v>
      </c>
      <c r="U17" s="1144">
        <v>17086.825000000001</v>
      </c>
      <c r="V17" s="1144">
        <v>13788.035</v>
      </c>
      <c r="W17" s="1144">
        <v>81456.618000000002</v>
      </c>
    </row>
    <row r="18" spans="1:23" ht="9.75" customHeight="1">
      <c r="A18" s="1145">
        <v>2001</v>
      </c>
      <c r="B18" s="1144">
        <v>10408.221</v>
      </c>
      <c r="C18" s="1144">
        <v>12193.45</v>
      </c>
      <c r="D18" s="1144">
        <v>3290.2440000000001</v>
      </c>
      <c r="E18" s="1144">
        <v>2574.3850000000002</v>
      </c>
      <c r="F18" s="1144">
        <v>655.08799999999997</v>
      </c>
      <c r="G18" s="1144">
        <v>1679.307</v>
      </c>
      <c r="H18" s="1144">
        <v>6021.0339999999997</v>
      </c>
      <c r="I18" s="1144">
        <v>1753.848</v>
      </c>
      <c r="J18" s="1144">
        <v>7863.848</v>
      </c>
      <c r="K18" s="1144">
        <v>17867.428</v>
      </c>
      <c r="L18" s="1144">
        <v>4036.5369999999998</v>
      </c>
      <c r="M18" s="1144">
        <v>1058.9100000000001</v>
      </c>
      <c r="N18" s="1144">
        <v>4359.8649999999998</v>
      </c>
      <c r="O18" s="1144">
        <v>2577.9369999999999</v>
      </c>
      <c r="P18" s="1144">
        <v>2776.739</v>
      </c>
      <c r="Q18" s="1144">
        <v>2400.4319999999998</v>
      </c>
      <c r="R18" s="1144">
        <v>81517.273000000001</v>
      </c>
      <c r="S18" s="1144">
        <v>67850.805999999997</v>
      </c>
      <c r="T18" s="1144">
        <v>64560.561999999998</v>
      </c>
      <c r="U18" s="1144">
        <v>16956.710999999999</v>
      </c>
      <c r="V18" s="1144">
        <v>13666.467000000001</v>
      </c>
      <c r="W18" s="1144">
        <v>81517.273000000001</v>
      </c>
    </row>
    <row r="19" spans="1:23" ht="9.75" customHeight="1">
      <c r="A19" s="1145">
        <v>2002</v>
      </c>
      <c r="B19" s="1144">
        <v>10463.329</v>
      </c>
      <c r="C19" s="1144">
        <v>12264.21</v>
      </c>
      <c r="D19" s="1144">
        <v>3286.1309999999999</v>
      </c>
      <c r="E19" s="1144">
        <v>2562.424</v>
      </c>
      <c r="F19" s="1144">
        <v>655.56899999999996</v>
      </c>
      <c r="G19" s="1144">
        <v>1681.961</v>
      </c>
      <c r="H19" s="1144">
        <v>6027.9530000000004</v>
      </c>
      <c r="I19" s="1144">
        <v>1736.7840000000001</v>
      </c>
      <c r="J19" s="1144">
        <v>7882.8190000000004</v>
      </c>
      <c r="K19" s="1144">
        <v>17885.964</v>
      </c>
      <c r="L19" s="1144">
        <v>4047.6439999999998</v>
      </c>
      <c r="M19" s="1144">
        <v>1056.329</v>
      </c>
      <c r="N19" s="1144">
        <v>4317.2280000000001</v>
      </c>
      <c r="O19" s="1144">
        <v>2542.6610000000001</v>
      </c>
      <c r="P19" s="1144">
        <v>2788.6179999999999</v>
      </c>
      <c r="Q19" s="1144">
        <v>2378.752</v>
      </c>
      <c r="R19" s="1144">
        <v>81578.376000000004</v>
      </c>
      <c r="S19" s="1144">
        <v>68040.527000000002</v>
      </c>
      <c r="T19" s="1144">
        <v>64754.396000000001</v>
      </c>
      <c r="U19" s="1144">
        <v>16823.98</v>
      </c>
      <c r="V19" s="1144">
        <v>13537.849</v>
      </c>
      <c r="W19" s="1144">
        <v>81578.376000000004</v>
      </c>
    </row>
    <row r="20" spans="1:23" ht="15" customHeight="1">
      <c r="A20" s="1145">
        <v>2003</v>
      </c>
      <c r="B20" s="1144">
        <v>10496.200999999999</v>
      </c>
      <c r="C20" s="1144">
        <v>12303.616</v>
      </c>
      <c r="D20" s="1144">
        <v>3277.0729999999999</v>
      </c>
      <c r="E20" s="1144">
        <v>2551.0549999999998</v>
      </c>
      <c r="F20" s="1144">
        <v>656.84500000000003</v>
      </c>
      <c r="G20" s="1144">
        <v>1681.7650000000001</v>
      </c>
      <c r="H20" s="1144">
        <v>6029.0479999999998</v>
      </c>
      <c r="I20" s="1144">
        <v>1721.4580000000001</v>
      </c>
      <c r="J20" s="1144">
        <v>7893.5079999999998</v>
      </c>
      <c r="K20" s="1144">
        <v>17885.343000000001</v>
      </c>
      <c r="L20" s="1144">
        <v>4051.9879999999998</v>
      </c>
      <c r="M20" s="1144">
        <v>1053.076</v>
      </c>
      <c r="N20" s="1144">
        <v>4281.6639999999998</v>
      </c>
      <c r="O20" s="1144">
        <v>2511.8380000000002</v>
      </c>
      <c r="P20" s="1144">
        <v>2796.5949999999998</v>
      </c>
      <c r="Q20" s="1144">
        <v>2357.6379999999999</v>
      </c>
      <c r="R20" s="1144">
        <v>81548.710999999996</v>
      </c>
      <c r="S20" s="1144">
        <v>68125.058000000005</v>
      </c>
      <c r="T20" s="1144">
        <v>64847.985000000001</v>
      </c>
      <c r="U20" s="1144">
        <v>16700.725999999999</v>
      </c>
      <c r="V20" s="1144">
        <v>13423.653</v>
      </c>
      <c r="W20" s="1144">
        <v>81548.710999999996</v>
      </c>
    </row>
    <row r="21" spans="1:23" ht="9.75" customHeight="1">
      <c r="A21" s="1145">
        <v>2004</v>
      </c>
      <c r="B21" s="1144">
        <v>10511.635</v>
      </c>
      <c r="C21" s="1144">
        <v>12324.663</v>
      </c>
      <c r="D21" s="1144">
        <v>3265.8620000000001</v>
      </c>
      <c r="E21" s="1144">
        <v>2541.652</v>
      </c>
      <c r="F21" s="1144">
        <v>656.94100000000003</v>
      </c>
      <c r="G21" s="1144">
        <v>1680.569</v>
      </c>
      <c r="H21" s="1144">
        <v>6027.02</v>
      </c>
      <c r="I21" s="1144">
        <v>1707.508</v>
      </c>
      <c r="J21" s="1144">
        <v>7896.3590000000004</v>
      </c>
      <c r="K21" s="1144">
        <v>17870.595000000001</v>
      </c>
      <c r="L21" s="1144">
        <v>4053.239</v>
      </c>
      <c r="M21" s="1144">
        <v>1048.0709999999999</v>
      </c>
      <c r="N21" s="1144">
        <v>4251.1729999999998</v>
      </c>
      <c r="O21" s="1144">
        <v>2482.6370000000002</v>
      </c>
      <c r="P21" s="1144">
        <v>2801.239</v>
      </c>
      <c r="Q21" s="1144">
        <v>2337.297</v>
      </c>
      <c r="R21" s="1144">
        <v>81456.460000000006</v>
      </c>
      <c r="S21" s="1144">
        <v>68136.192999999999</v>
      </c>
      <c r="T21" s="1144">
        <v>64870.330999999998</v>
      </c>
      <c r="U21" s="1144">
        <v>16586.129000000001</v>
      </c>
      <c r="V21" s="1144">
        <v>13320.267</v>
      </c>
      <c r="W21" s="1144">
        <v>81456.460000000006</v>
      </c>
    </row>
    <row r="22" spans="1:23" ht="9.75" customHeight="1">
      <c r="A22" s="1145">
        <v>2005</v>
      </c>
      <c r="B22" s="1144">
        <v>10520.716</v>
      </c>
      <c r="C22" s="1144">
        <v>12340.259</v>
      </c>
      <c r="D22" s="1144">
        <v>3260.453</v>
      </c>
      <c r="E22" s="1144">
        <v>2532.1060000000002</v>
      </c>
      <c r="F22" s="1144">
        <v>656.65899999999999</v>
      </c>
      <c r="G22" s="1144">
        <v>1681.105</v>
      </c>
      <c r="H22" s="1144">
        <v>6023.4049999999997</v>
      </c>
      <c r="I22" s="1144">
        <v>1693.605</v>
      </c>
      <c r="J22" s="1144">
        <v>7889.83</v>
      </c>
      <c r="K22" s="1144">
        <v>17845.636999999999</v>
      </c>
      <c r="L22" s="1144">
        <v>4052.8789999999999</v>
      </c>
      <c r="M22" s="1144">
        <v>1041.7950000000001</v>
      </c>
      <c r="N22" s="1144">
        <v>4223.357</v>
      </c>
      <c r="O22" s="1144">
        <v>2454.1179999999999</v>
      </c>
      <c r="P22" s="1144">
        <v>2804.6640000000002</v>
      </c>
      <c r="Q22" s="1144">
        <v>2316.076</v>
      </c>
      <c r="R22" s="1144">
        <v>81336.664000000004</v>
      </c>
      <c r="S22" s="1144">
        <v>68117.402000000002</v>
      </c>
      <c r="T22" s="1144">
        <v>64856.949000000001</v>
      </c>
      <c r="U22" s="1144">
        <v>16479.715</v>
      </c>
      <c r="V22" s="1144">
        <v>13219.262000000001</v>
      </c>
      <c r="W22" s="1144">
        <v>81336.664000000004</v>
      </c>
    </row>
    <row r="23" spans="1:23" ht="9.75" customHeight="1">
      <c r="A23" s="1145">
        <v>2006</v>
      </c>
      <c r="B23" s="1144">
        <v>10519.031000000001</v>
      </c>
      <c r="C23" s="1144">
        <v>12357.657999999999</v>
      </c>
      <c r="D23" s="1144">
        <v>3259.8249999999998</v>
      </c>
      <c r="E23" s="1144">
        <v>2520.1869999999999</v>
      </c>
      <c r="F23" s="1144">
        <v>656.59900000000005</v>
      </c>
      <c r="G23" s="1144">
        <v>1686.7239999999999</v>
      </c>
      <c r="H23" s="1144">
        <v>6007.5029999999997</v>
      </c>
      <c r="I23" s="1144">
        <v>1679.289</v>
      </c>
      <c r="J23" s="1144">
        <v>7874.7160000000003</v>
      </c>
      <c r="K23" s="1144">
        <v>17808.491999999998</v>
      </c>
      <c r="L23" s="1144">
        <v>4048.306</v>
      </c>
      <c r="M23" s="1144">
        <v>1034.451</v>
      </c>
      <c r="N23" s="1144">
        <v>4196.2489999999998</v>
      </c>
      <c r="O23" s="1144">
        <v>2426.0279999999998</v>
      </c>
      <c r="P23" s="1144">
        <v>2805.9839999999999</v>
      </c>
      <c r="Q23" s="1144">
        <v>2292.0970000000002</v>
      </c>
      <c r="R23" s="1144">
        <v>81173.138999999996</v>
      </c>
      <c r="S23" s="1144">
        <v>68059.289000000004</v>
      </c>
      <c r="T23" s="1144">
        <v>64799.464</v>
      </c>
      <c r="U23" s="1144">
        <v>16373.674999999999</v>
      </c>
      <c r="V23" s="1144">
        <v>13113.85</v>
      </c>
      <c r="W23" s="1144">
        <v>81173.138999999996</v>
      </c>
    </row>
    <row r="24" spans="1:23" ht="9.75" customHeight="1">
      <c r="A24" s="1145">
        <v>2007</v>
      </c>
      <c r="B24" s="1144">
        <v>10513.652</v>
      </c>
      <c r="C24" s="1144">
        <v>12376.334999999999</v>
      </c>
      <c r="D24" s="1144">
        <v>3261.2820000000002</v>
      </c>
      <c r="E24" s="1144">
        <v>2506.3939999999998</v>
      </c>
      <c r="F24" s="1144">
        <v>655.95600000000002</v>
      </c>
      <c r="G24" s="1144">
        <v>1696.2449999999999</v>
      </c>
      <c r="H24" s="1144">
        <v>5992.8779999999997</v>
      </c>
      <c r="I24" s="1144">
        <v>1664.114</v>
      </c>
      <c r="J24" s="1144">
        <v>7857.924</v>
      </c>
      <c r="K24" s="1144">
        <v>17763.822</v>
      </c>
      <c r="L24" s="1144">
        <v>4041.26</v>
      </c>
      <c r="M24" s="1144">
        <v>1026.8820000000001</v>
      </c>
      <c r="N24" s="1144">
        <v>4165.6329999999998</v>
      </c>
      <c r="O24" s="1144">
        <v>2395.67</v>
      </c>
      <c r="P24" s="1144">
        <v>2806.7750000000001</v>
      </c>
      <c r="Q24" s="1144">
        <v>2267.4830000000002</v>
      </c>
      <c r="R24" s="1144">
        <v>80992.304999999993</v>
      </c>
      <c r="S24" s="1144">
        <v>67993.010999999999</v>
      </c>
      <c r="T24" s="1144">
        <v>64731.728999999999</v>
      </c>
      <c r="U24" s="1144">
        <v>16260.575999999999</v>
      </c>
      <c r="V24" s="1144">
        <v>12999.294</v>
      </c>
      <c r="W24" s="1144">
        <v>80992.304999999993</v>
      </c>
    </row>
    <row r="25" spans="1:23" ht="15" customHeight="1">
      <c r="A25" s="1145">
        <v>2008</v>
      </c>
      <c r="B25" s="1144">
        <v>10506.227999999999</v>
      </c>
      <c r="C25" s="1144">
        <v>12382.624</v>
      </c>
      <c r="D25" s="1144">
        <v>3265.7429999999999</v>
      </c>
      <c r="E25" s="1144">
        <v>2491.8290000000002</v>
      </c>
      <c r="F25" s="1144">
        <v>654.43600000000004</v>
      </c>
      <c r="G25" s="1144">
        <v>1701.16</v>
      </c>
      <c r="H25" s="1144">
        <v>5982.9309999999996</v>
      </c>
      <c r="I25" s="1144">
        <v>1647.979</v>
      </c>
      <c r="J25" s="1144">
        <v>7834.4459999999999</v>
      </c>
      <c r="K25" s="1144">
        <v>17701.576000000001</v>
      </c>
      <c r="L25" s="1144">
        <v>4028.56</v>
      </c>
      <c r="M25" s="1144">
        <v>1019.713</v>
      </c>
      <c r="N25" s="1144">
        <v>4133.2209999999995</v>
      </c>
      <c r="O25" s="1144">
        <v>2363.924</v>
      </c>
      <c r="P25" s="1144">
        <v>2805.3440000000001</v>
      </c>
      <c r="Q25" s="1144">
        <v>2243.7930000000001</v>
      </c>
      <c r="R25" s="1144">
        <v>80763.506999999998</v>
      </c>
      <c r="S25" s="1144">
        <v>67882.760999999999</v>
      </c>
      <c r="T25" s="1144">
        <v>64617.017999999996</v>
      </c>
      <c r="U25" s="1144">
        <v>16146.489</v>
      </c>
      <c r="V25" s="1144">
        <v>12880.745999999999</v>
      </c>
      <c r="W25" s="1144">
        <v>80763.506999999998</v>
      </c>
    </row>
    <row r="26" spans="1:23" ht="9.75" customHeight="1">
      <c r="A26" s="1145">
        <v>2009</v>
      </c>
      <c r="B26" s="1144">
        <v>10490.973</v>
      </c>
      <c r="C26" s="1144">
        <v>12370.44</v>
      </c>
      <c r="D26" s="1144">
        <v>3269.4180000000001</v>
      </c>
      <c r="E26" s="1144">
        <v>2477.7959999999998</v>
      </c>
      <c r="F26" s="1144">
        <v>653.274</v>
      </c>
      <c r="G26" s="1144">
        <v>1698.759</v>
      </c>
      <c r="H26" s="1144">
        <v>5972.9449999999997</v>
      </c>
      <c r="I26" s="1144">
        <v>1632.316</v>
      </c>
      <c r="J26" s="1144">
        <v>7807.201</v>
      </c>
      <c r="K26" s="1144">
        <v>17625.071</v>
      </c>
      <c r="L26" s="1144">
        <v>4011.625</v>
      </c>
      <c r="M26" s="1144">
        <v>1011.932</v>
      </c>
      <c r="N26" s="1144">
        <v>4103.4759999999997</v>
      </c>
      <c r="O26" s="1144">
        <v>2334.0100000000002</v>
      </c>
      <c r="P26" s="1144">
        <v>2801.2139999999999</v>
      </c>
      <c r="Q26" s="1144">
        <v>2222.1060000000002</v>
      </c>
      <c r="R26" s="1144">
        <v>80482.555999999997</v>
      </c>
      <c r="S26" s="1144">
        <v>67712.851999999999</v>
      </c>
      <c r="T26" s="1144">
        <v>64443.434000000001</v>
      </c>
      <c r="U26" s="1144">
        <v>16039.121999999999</v>
      </c>
      <c r="V26" s="1144">
        <v>12769.704</v>
      </c>
      <c r="W26" s="1144">
        <v>80482.555999999997</v>
      </c>
    </row>
    <row r="27" spans="1:23" ht="9.75" customHeight="1">
      <c r="A27" s="1145">
        <v>2010</v>
      </c>
      <c r="B27" s="1144">
        <v>10480.445</v>
      </c>
      <c r="C27" s="1144">
        <v>12372.805</v>
      </c>
      <c r="D27" s="1144">
        <v>3274.2040000000002</v>
      </c>
      <c r="E27" s="1144">
        <v>2466.2959999999998</v>
      </c>
      <c r="F27" s="1144">
        <v>652.21199999999999</v>
      </c>
      <c r="G27" s="1144">
        <v>1701.7059999999999</v>
      </c>
      <c r="H27" s="1144">
        <v>5969.27</v>
      </c>
      <c r="I27" s="1144">
        <v>1619.9159999999999</v>
      </c>
      <c r="J27" s="1144">
        <v>7786.9520000000002</v>
      </c>
      <c r="K27" s="1144">
        <v>17566.417000000001</v>
      </c>
      <c r="L27" s="1144">
        <v>3998.8739999999998</v>
      </c>
      <c r="M27" s="1144">
        <v>1004.775</v>
      </c>
      <c r="N27" s="1144">
        <v>4077.8519999999999</v>
      </c>
      <c r="O27" s="1144">
        <v>2308.8429999999998</v>
      </c>
      <c r="P27" s="1144">
        <v>2799.7489999999998</v>
      </c>
      <c r="Q27" s="1144">
        <v>2203.7570000000001</v>
      </c>
      <c r="R27" s="1144">
        <v>80284.073000000004</v>
      </c>
      <c r="S27" s="1144">
        <v>67607.409</v>
      </c>
      <c r="T27" s="1144">
        <v>64333.205000000002</v>
      </c>
      <c r="U27" s="1144">
        <v>15950.868</v>
      </c>
      <c r="V27" s="1144">
        <v>12676.664000000001</v>
      </c>
      <c r="W27" s="1144">
        <v>80284.073000000004</v>
      </c>
    </row>
    <row r="28" spans="1:23" ht="9.75" customHeight="1">
      <c r="A28" s="1145">
        <v>2011</v>
      </c>
      <c r="B28" s="1144">
        <v>10495.473</v>
      </c>
      <c r="C28" s="1144">
        <v>12413.388000000001</v>
      </c>
      <c r="D28" s="1144">
        <v>3302.174</v>
      </c>
      <c r="E28" s="1144">
        <v>2457.2109999999998</v>
      </c>
      <c r="F28" s="1144">
        <v>651.82500000000005</v>
      </c>
      <c r="G28" s="1144">
        <v>1711.944</v>
      </c>
      <c r="H28" s="1144">
        <v>5981.59</v>
      </c>
      <c r="I28" s="1144">
        <v>1610.8440000000001</v>
      </c>
      <c r="J28" s="1144">
        <v>7776.5410000000002</v>
      </c>
      <c r="K28" s="1144">
        <v>17545.064999999999</v>
      </c>
      <c r="L28" s="1144">
        <v>3992.1089999999999</v>
      </c>
      <c r="M28" s="1144">
        <v>999.86699999999996</v>
      </c>
      <c r="N28" s="1144">
        <v>4060.2190000000001</v>
      </c>
      <c r="O28" s="1144">
        <v>2287.0610000000001</v>
      </c>
      <c r="P28" s="1144">
        <v>2801.2</v>
      </c>
      <c r="Q28" s="1144">
        <v>2188.4740000000002</v>
      </c>
      <c r="R28" s="1144">
        <v>80274.985000000001</v>
      </c>
      <c r="S28" s="1144">
        <v>67671.176000000007</v>
      </c>
      <c r="T28" s="1144">
        <v>64369.002</v>
      </c>
      <c r="U28" s="1144">
        <v>15905.983</v>
      </c>
      <c r="V28" s="1144">
        <v>12603.808999999999</v>
      </c>
      <c r="W28" s="1144">
        <v>80274.985000000001</v>
      </c>
    </row>
    <row r="29" spans="1:23" ht="9.75" customHeight="1">
      <c r="A29" s="1145">
        <v>2012</v>
      </c>
      <c r="B29" s="1144">
        <v>10540.776</v>
      </c>
      <c r="C29" s="1144">
        <v>12481.472</v>
      </c>
      <c r="D29" s="1144">
        <v>3350.6120000000001</v>
      </c>
      <c r="E29" s="1144">
        <v>2451.346</v>
      </c>
      <c r="F29" s="1144">
        <v>653.47799999999995</v>
      </c>
      <c r="G29" s="1144">
        <v>1726.23</v>
      </c>
      <c r="H29" s="1144">
        <v>6005.1260000000002</v>
      </c>
      <c r="I29" s="1144">
        <v>1603.6130000000001</v>
      </c>
      <c r="J29" s="1144">
        <v>7776.6239999999998</v>
      </c>
      <c r="K29" s="1144">
        <v>17549.633999999998</v>
      </c>
      <c r="L29" s="1144">
        <v>3990.1559999999999</v>
      </c>
      <c r="M29" s="1144">
        <v>996.07100000000003</v>
      </c>
      <c r="N29" s="1144">
        <v>4052.1930000000002</v>
      </c>
      <c r="O29" s="1144">
        <v>2268.0650000000001</v>
      </c>
      <c r="P29" s="1144">
        <v>2804.3989999999999</v>
      </c>
      <c r="Q29" s="1144">
        <v>2176.0320000000002</v>
      </c>
      <c r="R29" s="1144">
        <v>80425.827000000005</v>
      </c>
      <c r="S29" s="1144">
        <v>67874.577999999994</v>
      </c>
      <c r="T29" s="1144">
        <v>64523.966</v>
      </c>
      <c r="U29" s="1144">
        <v>15901.861000000001</v>
      </c>
      <c r="V29" s="1144">
        <v>12551.249</v>
      </c>
      <c r="W29" s="1144">
        <v>80425.827000000005</v>
      </c>
    </row>
    <row r="30" spans="1:23" ht="15" customHeight="1">
      <c r="A30" s="1145">
        <v>2013</v>
      </c>
      <c r="B30" s="1144">
        <v>10600.195</v>
      </c>
      <c r="C30" s="1144">
        <v>12561.907999999999</v>
      </c>
      <c r="D30" s="1144">
        <v>3398.5259999999998</v>
      </c>
      <c r="E30" s="1144">
        <v>2449.3519999999999</v>
      </c>
      <c r="F30" s="1144">
        <v>656.08299999999997</v>
      </c>
      <c r="G30" s="1144">
        <v>1740.307</v>
      </c>
      <c r="H30" s="1144">
        <v>6030.9530000000004</v>
      </c>
      <c r="I30" s="1144">
        <v>1598.4159999999999</v>
      </c>
      <c r="J30" s="1144">
        <v>7784.777</v>
      </c>
      <c r="K30" s="1144">
        <v>17563.093000000001</v>
      </c>
      <c r="L30" s="1144">
        <v>3992.3220000000001</v>
      </c>
      <c r="M30" s="1144">
        <v>992.50300000000004</v>
      </c>
      <c r="N30" s="1144">
        <v>4048.2950000000001</v>
      </c>
      <c r="O30" s="1144">
        <v>2251.9850000000001</v>
      </c>
      <c r="P30" s="1144">
        <v>2811.2429999999999</v>
      </c>
      <c r="Q30" s="1144">
        <v>2165.65</v>
      </c>
      <c r="R30" s="1144">
        <v>80645.607999999993</v>
      </c>
      <c r="S30" s="1144">
        <v>68131.91</v>
      </c>
      <c r="T30" s="1144">
        <v>64733.383999999998</v>
      </c>
      <c r="U30" s="1144">
        <v>15912.224</v>
      </c>
      <c r="V30" s="1144">
        <v>12513.698</v>
      </c>
      <c r="W30" s="1144">
        <v>80645.607999999993</v>
      </c>
    </row>
    <row r="31" spans="1:23" ht="9.75" customHeight="1">
      <c r="A31" s="1145">
        <v>2014</v>
      </c>
      <c r="B31" s="1144">
        <v>10673.960999999999</v>
      </c>
      <c r="C31" s="1144">
        <v>12647.906000000001</v>
      </c>
      <c r="D31" s="1144">
        <v>3445.8389999999999</v>
      </c>
      <c r="E31" s="1144">
        <v>2453.5329999999999</v>
      </c>
      <c r="F31" s="1144">
        <v>659.64</v>
      </c>
      <c r="G31" s="1144">
        <v>1754.567</v>
      </c>
      <c r="H31" s="1144">
        <v>6069.6570000000002</v>
      </c>
      <c r="I31" s="1144">
        <v>1597.8219999999999</v>
      </c>
      <c r="J31" s="1144">
        <v>7808.6490000000003</v>
      </c>
      <c r="K31" s="1144">
        <v>17604.976999999999</v>
      </c>
      <c r="L31" s="1144">
        <v>4002.9740000000002</v>
      </c>
      <c r="M31" s="1144">
        <v>989.87699999999995</v>
      </c>
      <c r="N31" s="1144">
        <v>4050.83</v>
      </c>
      <c r="O31" s="1144">
        <v>2240.0630000000001</v>
      </c>
      <c r="P31" s="1144">
        <v>2823.41</v>
      </c>
      <c r="Q31" s="1144">
        <v>2158.8000000000002</v>
      </c>
      <c r="R31" s="1144">
        <v>80982.505000000005</v>
      </c>
      <c r="S31" s="1144">
        <v>68481.456999999995</v>
      </c>
      <c r="T31" s="1144">
        <v>65035.618000000002</v>
      </c>
      <c r="U31" s="1144">
        <v>15946.887000000001</v>
      </c>
      <c r="V31" s="1144">
        <v>12501.048000000001</v>
      </c>
      <c r="W31" s="1144">
        <v>80982.505000000005</v>
      </c>
    </row>
    <row r="32" spans="1:23" ht="9.75" customHeight="1">
      <c r="A32" s="1145">
        <v>2015</v>
      </c>
      <c r="B32" s="1144">
        <v>10798.130999999999</v>
      </c>
      <c r="C32" s="1144">
        <v>12767.540999999999</v>
      </c>
      <c r="D32" s="1144">
        <v>3494.94</v>
      </c>
      <c r="E32" s="1144">
        <v>2471.3490000000002</v>
      </c>
      <c r="F32" s="1144">
        <v>666.68899999999996</v>
      </c>
      <c r="G32" s="1144">
        <v>1775.1</v>
      </c>
      <c r="H32" s="1144">
        <v>6135.03</v>
      </c>
      <c r="I32" s="1144">
        <v>1605.75</v>
      </c>
      <c r="J32" s="1144">
        <v>7876.6689999999999</v>
      </c>
      <c r="K32" s="1144">
        <v>17751.807000000001</v>
      </c>
      <c r="L32" s="1144">
        <v>4032.1930000000002</v>
      </c>
      <c r="M32" s="1144">
        <v>992.31600000000003</v>
      </c>
      <c r="N32" s="1144">
        <v>4070.0630000000001</v>
      </c>
      <c r="O32" s="1144">
        <v>2240.509</v>
      </c>
      <c r="P32" s="1144">
        <v>2844.7890000000002</v>
      </c>
      <c r="Q32" s="1144">
        <v>2163.7370000000001</v>
      </c>
      <c r="R32" s="1144">
        <v>81686.612999999998</v>
      </c>
      <c r="S32" s="1144">
        <v>69135.205000000002</v>
      </c>
      <c r="T32" s="1144">
        <v>65640.264999999999</v>
      </c>
      <c r="U32" s="1144">
        <v>16046.348</v>
      </c>
      <c r="V32" s="1144">
        <v>12551.407999999999</v>
      </c>
      <c r="W32" s="1144">
        <v>81686.612999999998</v>
      </c>
    </row>
    <row r="33" spans="1:23" ht="9.75" customHeight="1">
      <c r="A33" s="1145">
        <v>2016</v>
      </c>
      <c r="B33" s="1144">
        <v>10915.755999999999</v>
      </c>
      <c r="C33" s="1144">
        <v>12887.133</v>
      </c>
      <c r="D33" s="1144">
        <v>3547.431</v>
      </c>
      <c r="E33" s="1144">
        <v>2489.7370000000001</v>
      </c>
      <c r="F33" s="1144">
        <v>675.12099999999998</v>
      </c>
      <c r="G33" s="1144">
        <v>1798.923</v>
      </c>
      <c r="H33" s="1144">
        <v>6194.63</v>
      </c>
      <c r="I33" s="1144">
        <v>1611.518</v>
      </c>
      <c r="J33" s="1144">
        <v>7936.1419999999998</v>
      </c>
      <c r="K33" s="1144">
        <v>17877.808000000001</v>
      </c>
      <c r="L33" s="1144">
        <v>4059.4279999999999</v>
      </c>
      <c r="M33" s="1144">
        <v>996.12400000000002</v>
      </c>
      <c r="N33" s="1144">
        <v>4083.317</v>
      </c>
      <c r="O33" s="1144">
        <v>2240.8609999999999</v>
      </c>
      <c r="P33" s="1144">
        <v>2870.32</v>
      </c>
      <c r="Q33" s="1144">
        <v>2164.4209999999998</v>
      </c>
      <c r="R33" s="1144">
        <v>82348.67</v>
      </c>
      <c r="S33" s="1144">
        <v>69758.816000000006</v>
      </c>
      <c r="T33" s="1144">
        <v>66211.384999999995</v>
      </c>
      <c r="U33" s="1144">
        <v>16137.285</v>
      </c>
      <c r="V33" s="1144">
        <v>12589.853999999999</v>
      </c>
      <c r="W33" s="1144">
        <v>82348.67</v>
      </c>
    </row>
    <row r="34" spans="1:23" ht="9.75" customHeight="1">
      <c r="A34" s="1145">
        <v>2017</v>
      </c>
      <c r="B34" s="1144">
        <v>10987.659</v>
      </c>
      <c r="C34" s="1144">
        <v>12963.977999999999</v>
      </c>
      <c r="D34" s="1144">
        <v>3594.163</v>
      </c>
      <c r="E34" s="1144">
        <v>2499.3440000000001</v>
      </c>
      <c r="F34" s="1144">
        <v>679.89300000000003</v>
      </c>
      <c r="G34" s="1144">
        <v>1820.511</v>
      </c>
      <c r="H34" s="1144">
        <v>6228.1750000000002</v>
      </c>
      <c r="I34" s="1144">
        <v>1610.8969999999999</v>
      </c>
      <c r="J34" s="1144">
        <v>7954.23</v>
      </c>
      <c r="K34" s="1144">
        <v>17901.116999999998</v>
      </c>
      <c r="L34" s="1144">
        <v>4069.866</v>
      </c>
      <c r="M34" s="1144">
        <v>995.41899999999998</v>
      </c>
      <c r="N34" s="1144">
        <v>4081.5459999999998</v>
      </c>
      <c r="O34" s="1144">
        <v>2229.6669999999999</v>
      </c>
      <c r="P34" s="1144">
        <v>2885.8739999999998</v>
      </c>
      <c r="Q34" s="1144">
        <v>2154.6669999999999</v>
      </c>
      <c r="R34" s="1144">
        <v>82657.005999999994</v>
      </c>
      <c r="S34" s="1144">
        <v>70080.884999999995</v>
      </c>
      <c r="T34" s="1144">
        <v>66486.721999999994</v>
      </c>
      <c r="U34" s="1144">
        <v>16170.284</v>
      </c>
      <c r="V34" s="1144">
        <v>12576.120999999999</v>
      </c>
      <c r="W34" s="1144">
        <v>82657.005999999994</v>
      </c>
    </row>
    <row r="35" spans="1:23">
      <c r="A35" s="1145">
        <v>2018</v>
      </c>
      <c r="B35" s="1144">
        <v>11046.478999999999</v>
      </c>
      <c r="C35" s="1144">
        <v>13036.963</v>
      </c>
      <c r="D35" s="1144">
        <v>3629.1610000000001</v>
      </c>
      <c r="E35" s="1144">
        <v>2507.9789999999998</v>
      </c>
      <c r="F35" s="1144">
        <v>682.00900000000001</v>
      </c>
      <c r="G35" s="1144">
        <v>1835.8820000000001</v>
      </c>
      <c r="H35" s="1144">
        <v>6254.5360000000001</v>
      </c>
      <c r="I35" s="1144">
        <v>1610.3969999999999</v>
      </c>
      <c r="J35" s="1144">
        <v>7972.6120000000001</v>
      </c>
      <c r="K35" s="1144">
        <v>17922.393</v>
      </c>
      <c r="L35" s="1144">
        <v>4079.2620000000002</v>
      </c>
      <c r="M35" s="1144">
        <v>992.34799999999996</v>
      </c>
      <c r="N35" s="1144">
        <v>4079.623</v>
      </c>
      <c r="O35" s="1144">
        <v>2215.701</v>
      </c>
      <c r="P35" s="1144">
        <v>2893.2669999999998</v>
      </c>
      <c r="Q35" s="1144">
        <v>2147.1750000000002</v>
      </c>
      <c r="R35" s="1144">
        <v>82905.786999999997</v>
      </c>
      <c r="S35" s="1144">
        <v>70344.911999999997</v>
      </c>
      <c r="T35" s="1144">
        <v>66715.751000000004</v>
      </c>
      <c r="U35" s="1144">
        <v>16190.036</v>
      </c>
      <c r="V35" s="1144">
        <v>12560.875</v>
      </c>
      <c r="W35" s="1144">
        <v>82905.786999999997</v>
      </c>
    </row>
    <row r="36" spans="1:23">
      <c r="A36" s="1145">
        <v>2019</v>
      </c>
      <c r="B36" s="1144">
        <v>11084.964</v>
      </c>
      <c r="C36" s="1144">
        <v>13100.728999999999</v>
      </c>
      <c r="D36" s="1144">
        <v>3657.1590000000001</v>
      </c>
      <c r="E36" s="1144">
        <v>2516.9050000000002</v>
      </c>
      <c r="F36" s="1144">
        <v>682.09400000000005</v>
      </c>
      <c r="G36" s="1144">
        <v>1844.2159999999999</v>
      </c>
      <c r="H36" s="1144">
        <v>6276.9449999999997</v>
      </c>
      <c r="I36" s="1144">
        <v>1608.9069999999999</v>
      </c>
      <c r="J36" s="1144">
        <v>7988.0280000000002</v>
      </c>
      <c r="K36" s="1144">
        <v>17939.936000000002</v>
      </c>
      <c r="L36" s="1144">
        <v>4089.3739999999998</v>
      </c>
      <c r="M36" s="1144">
        <v>988.69799999999998</v>
      </c>
      <c r="N36" s="1144">
        <v>4074.9540000000002</v>
      </c>
      <c r="O36" s="1144">
        <v>2201.5520000000001</v>
      </c>
      <c r="P36" s="1144">
        <v>2900.2429999999999</v>
      </c>
      <c r="Q36" s="1144">
        <v>2138.2620000000002</v>
      </c>
      <c r="R36" s="1144">
        <v>83092.966</v>
      </c>
      <c r="S36" s="1144">
        <v>70552.385999999999</v>
      </c>
      <c r="T36" s="1144">
        <v>66895.226999999999</v>
      </c>
      <c r="U36" s="1144">
        <v>16197.739</v>
      </c>
      <c r="V36" s="1144">
        <v>12540.58</v>
      </c>
      <c r="W36" s="1144">
        <v>83092.966</v>
      </c>
    </row>
    <row r="37" spans="1:23">
      <c r="A37" s="1143">
        <v>2020</v>
      </c>
      <c r="B37" s="1144">
        <v>11101.991</v>
      </c>
      <c r="C37" s="1144">
        <v>13123.566000000001</v>
      </c>
      <c r="D37" s="1144">
        <v>3662.5010000000002</v>
      </c>
      <c r="E37" s="1144">
        <v>2524.8180000000002</v>
      </c>
      <c r="F37" s="1144">
        <v>679.53800000000001</v>
      </c>
      <c r="G37" s="1144">
        <v>1845.229</v>
      </c>
      <c r="H37" s="1144">
        <v>6288.71</v>
      </c>
      <c r="I37" s="1144">
        <v>1609.367</v>
      </c>
      <c r="J37" s="1144">
        <v>7996.0460000000003</v>
      </c>
      <c r="K37" s="1144">
        <v>17931.815999999999</v>
      </c>
      <c r="L37" s="1144">
        <v>4092.65</v>
      </c>
      <c r="M37" s="1144">
        <v>984.851</v>
      </c>
      <c r="N37" s="1144">
        <v>4063.4</v>
      </c>
      <c r="O37" s="1144">
        <v>2186.6840000000002</v>
      </c>
      <c r="P37" s="1144">
        <v>2906.3159999999998</v>
      </c>
      <c r="Q37" s="1144">
        <v>2125.4059999999999</v>
      </c>
      <c r="R37" s="1144">
        <v>83122.888999999996</v>
      </c>
      <c r="S37" s="1144">
        <v>70613.214000000007</v>
      </c>
      <c r="T37" s="1144">
        <v>66950.713000000003</v>
      </c>
      <c r="U37" s="1144">
        <v>16172.175999999999</v>
      </c>
      <c r="V37" s="1144">
        <v>12509.674999999999</v>
      </c>
      <c r="W37" s="1144">
        <v>83122.888999999996</v>
      </c>
    </row>
    <row r="38" spans="1:23" ht="30" customHeight="1">
      <c r="A38" s="1143"/>
      <c r="B38" s="1144"/>
      <c r="C38" s="1144"/>
      <c r="D38" s="1144"/>
      <c r="E38" s="1144"/>
      <c r="F38" s="1144"/>
      <c r="G38" s="1144"/>
      <c r="H38" s="1144"/>
      <c r="I38" s="1144"/>
      <c r="J38" s="1144"/>
      <c r="K38" s="1144"/>
      <c r="L38" s="1144"/>
      <c r="M38" s="1144"/>
      <c r="N38" s="1144"/>
      <c r="O38" s="1144"/>
      <c r="P38" s="1144"/>
      <c r="Q38" s="1144"/>
      <c r="R38" s="1144"/>
      <c r="S38" s="1144"/>
      <c r="T38" s="1144"/>
      <c r="U38" s="1144"/>
      <c r="V38" s="1144"/>
      <c r="W38" s="1144"/>
    </row>
    <row r="39" spans="1:23" ht="9.75" customHeight="1">
      <c r="A39" s="1346"/>
      <c r="B39" s="1658" t="s">
        <v>708</v>
      </c>
      <c r="C39" s="1659"/>
      <c r="D39" s="1659"/>
      <c r="E39" s="1659"/>
      <c r="F39" s="1659"/>
      <c r="G39" s="1659"/>
      <c r="H39" s="1659"/>
      <c r="I39" s="1659"/>
      <c r="J39" s="1659"/>
      <c r="K39" s="1658" t="s">
        <v>708</v>
      </c>
      <c r="L39" s="1659"/>
      <c r="M39" s="1659"/>
      <c r="N39" s="1659"/>
      <c r="O39" s="1659"/>
      <c r="P39" s="1659"/>
      <c r="Q39" s="1659"/>
      <c r="R39" s="1659"/>
      <c r="S39" s="1658" t="s">
        <v>708</v>
      </c>
      <c r="T39" s="1659"/>
      <c r="U39" s="1659"/>
      <c r="V39" s="1659"/>
      <c r="W39" s="1659"/>
    </row>
    <row r="40" spans="1:23" ht="9.75" customHeight="1">
      <c r="A40" s="1347">
        <v>1992</v>
      </c>
      <c r="B40" s="1348">
        <v>1.4785753584438115</v>
      </c>
      <c r="C40" s="1348">
        <v>1.3109405871953215</v>
      </c>
      <c r="D40" s="1348">
        <v>0.23968567301880264</v>
      </c>
      <c r="E40" s="1348">
        <v>-0.76476068998790903</v>
      </c>
      <c r="F40" s="1348">
        <v>0.23445250212106247</v>
      </c>
      <c r="G40" s="1348">
        <v>0.86173427187252072</v>
      </c>
      <c r="H40" s="1348">
        <v>1.28309587757673</v>
      </c>
      <c r="I40" s="1348">
        <v>-1.6082975211464934</v>
      </c>
      <c r="J40" s="1348">
        <v>1.1775001228511979</v>
      </c>
      <c r="K40" s="1348">
        <v>0.84563738279647027</v>
      </c>
      <c r="L40" s="1348">
        <v>1.5345278658773438</v>
      </c>
      <c r="M40" s="1348">
        <v>0.42654024025114035</v>
      </c>
      <c r="N40" s="1348">
        <v>-1.3967019636718068</v>
      </c>
      <c r="O40" s="1348">
        <v>-1.4162351182062942</v>
      </c>
      <c r="P40" s="1348">
        <v>0.91446286023619139</v>
      </c>
      <c r="Q40" s="1348">
        <v>-1.3399756971625587</v>
      </c>
      <c r="R40" s="1348">
        <v>0.6582237771279229</v>
      </c>
      <c r="S40" s="1348">
        <v>1.0981309444493235</v>
      </c>
      <c r="T40" s="1348">
        <v>1.1457749747684256</v>
      </c>
      <c r="U40" s="1348">
        <v>-1.0130943611681895</v>
      </c>
      <c r="V40" s="1348">
        <v>-1.3074423150310326</v>
      </c>
      <c r="W40" s="1348">
        <v>0.6582237771279229</v>
      </c>
    </row>
    <row r="41" spans="1:23" ht="9.75" customHeight="1">
      <c r="A41" s="1347">
        <v>1993</v>
      </c>
      <c r="B41" s="1348">
        <v>0.98409709991541661</v>
      </c>
      <c r="C41" s="1348">
        <v>1.0615461071543684</v>
      </c>
      <c r="D41" s="1348">
        <v>0.18244090485346806</v>
      </c>
      <c r="E41" s="1348">
        <v>-0.18250682333804036</v>
      </c>
      <c r="F41" s="1348">
        <v>-0.11446682289511885</v>
      </c>
      <c r="G41" s="1348">
        <v>0.76764360966431211</v>
      </c>
      <c r="H41" s="1348">
        <v>1.0123216950794278</v>
      </c>
      <c r="I41" s="1348">
        <v>-1.3466567261693185</v>
      </c>
      <c r="J41" s="1348">
        <v>1.0535523860747349</v>
      </c>
      <c r="K41" s="1348">
        <v>0.61129452527227812</v>
      </c>
      <c r="L41" s="1348">
        <v>1.3447516584413379</v>
      </c>
      <c r="M41" s="1348">
        <v>0.26773749307255879</v>
      </c>
      <c r="N41" s="1348">
        <v>-0.85362640800866774</v>
      </c>
      <c r="O41" s="1348">
        <v>-0.87413054466454443</v>
      </c>
      <c r="P41" s="1348">
        <v>0.77449384235481011</v>
      </c>
      <c r="Q41" s="1348">
        <v>-0.84407632446897995</v>
      </c>
      <c r="R41" s="1348">
        <v>0.55486215160695895</v>
      </c>
      <c r="S41" s="1348">
        <v>0.85127683957780165</v>
      </c>
      <c r="T41" s="1348">
        <v>0.88806494547497161</v>
      </c>
      <c r="U41" s="1348">
        <v>-0.61226327656501622</v>
      </c>
      <c r="V41" s="1348">
        <v>-0.80191071801091995</v>
      </c>
      <c r="W41" s="1348">
        <v>0.55486215160695895</v>
      </c>
    </row>
    <row r="42" spans="1:23" ht="15" customHeight="1">
      <c r="A42" s="1347">
        <v>1994</v>
      </c>
      <c r="B42" s="1348">
        <v>0.45280790262457538</v>
      </c>
      <c r="C42" s="1348">
        <v>0.56954731058598207</v>
      </c>
      <c r="D42" s="1348">
        <v>-0.16089549704160358</v>
      </c>
      <c r="E42" s="1348">
        <v>-0.19940501896437962</v>
      </c>
      <c r="F42" s="1348">
        <v>-0.49307874916942063</v>
      </c>
      <c r="G42" s="1348">
        <v>0.26478674405430974</v>
      </c>
      <c r="H42" s="1348">
        <v>0.40020634928662824</v>
      </c>
      <c r="I42" s="1348">
        <v>-0.95039565607496423</v>
      </c>
      <c r="J42" s="1348">
        <v>0.81518797859769443</v>
      </c>
      <c r="K42" s="1348">
        <v>0.29644126781071795</v>
      </c>
      <c r="L42" s="1348">
        <v>0.89121722035868567</v>
      </c>
      <c r="M42" s="1348">
        <v>-7.1353903345037717E-2</v>
      </c>
      <c r="N42" s="1348">
        <v>-0.70108720859918239</v>
      </c>
      <c r="O42" s="1348">
        <v>-0.74528688693954803</v>
      </c>
      <c r="P42" s="1348">
        <v>0.45120994094282585</v>
      </c>
      <c r="Q42" s="1348">
        <v>-0.63380993041230194</v>
      </c>
      <c r="R42" s="1348">
        <v>0.24832581657630387</v>
      </c>
      <c r="S42" s="1348">
        <v>0.43946681590367059</v>
      </c>
      <c r="T42" s="1348">
        <v>0.47225769562499809</v>
      </c>
      <c r="U42" s="1348">
        <v>-0.54789185562966314</v>
      </c>
      <c r="V42" s="1348">
        <v>-0.64116071601308666</v>
      </c>
      <c r="W42" s="1348">
        <v>0.24832581657630387</v>
      </c>
    </row>
    <row r="43" spans="1:23" ht="9.75" customHeight="1">
      <c r="A43" s="1347">
        <v>1995</v>
      </c>
      <c r="B43" s="1348">
        <v>0.27239037932599097</v>
      </c>
      <c r="C43" s="1348">
        <v>0.48157381905897068</v>
      </c>
      <c r="D43" s="1348">
        <v>-0.31769437191866212</v>
      </c>
      <c r="E43" s="1348">
        <v>4.2679531647465399E-3</v>
      </c>
      <c r="F43" s="1348">
        <v>-0.31328643352076591</v>
      </c>
      <c r="G43" s="1348">
        <v>-8.0397598365781253E-2</v>
      </c>
      <c r="H43" s="1348">
        <v>0.273901342791594</v>
      </c>
      <c r="I43" s="1348">
        <v>-0.62569704439542218</v>
      </c>
      <c r="J43" s="1348">
        <v>0.76226811367997038</v>
      </c>
      <c r="K43" s="1348">
        <v>0.29064643293226528</v>
      </c>
      <c r="L43" s="1348">
        <v>0.64792835905818225</v>
      </c>
      <c r="M43" s="1348">
        <v>-8.2134080186170577E-2</v>
      </c>
      <c r="N43" s="1348">
        <v>-0.5427277213708126</v>
      </c>
      <c r="O43" s="1348">
        <v>-0.77358339599743819</v>
      </c>
      <c r="P43" s="1348">
        <v>0.48639230447014509</v>
      </c>
      <c r="Q43" s="1348">
        <v>-0.65703236279495669</v>
      </c>
      <c r="R43" s="1348">
        <v>0.19745035114334039</v>
      </c>
      <c r="S43" s="1348">
        <v>0.35021477774595772</v>
      </c>
      <c r="T43" s="1348">
        <v>0.38646507353838916</v>
      </c>
      <c r="U43" s="1348">
        <v>-0.48150886661500419</v>
      </c>
      <c r="V43" s="1348">
        <v>-0.52118015324494626</v>
      </c>
      <c r="W43" s="1348">
        <v>0.19745035114334039</v>
      </c>
    </row>
    <row r="44" spans="1:23" ht="9.75" customHeight="1">
      <c r="A44" s="1347">
        <v>1996</v>
      </c>
      <c r="B44" s="1348">
        <v>0.36195602786444181</v>
      </c>
      <c r="C44" s="1348">
        <v>0.44747921830517767</v>
      </c>
      <c r="D44" s="1348">
        <v>-0.46098206563993255</v>
      </c>
      <c r="E44" s="1348">
        <v>0.25705417105463341</v>
      </c>
      <c r="F44" s="1348">
        <v>-0.23489175355841824</v>
      </c>
      <c r="G44" s="1348">
        <v>-0.1632928554935198</v>
      </c>
      <c r="H44" s="1348">
        <v>0.31014406016603868</v>
      </c>
      <c r="I44" s="1348">
        <v>-0.48848565605034022</v>
      </c>
      <c r="J44" s="1348">
        <v>0.54803942295839148</v>
      </c>
      <c r="K44" s="1348">
        <v>0.28588960367695276</v>
      </c>
      <c r="L44" s="1348">
        <v>0.60585059975575184</v>
      </c>
      <c r="M44" s="1348">
        <v>-7.5073754641196505E-2</v>
      </c>
      <c r="N44" s="1348">
        <v>-0.5237651927239082</v>
      </c>
      <c r="O44" s="1348">
        <v>-0.72021378370745726</v>
      </c>
      <c r="P44" s="1348">
        <v>0.55842860975629582</v>
      </c>
      <c r="Q44" s="1348">
        <v>-0.61521009118827763</v>
      </c>
      <c r="R44" s="1348">
        <v>0.19517582304675299</v>
      </c>
      <c r="S44" s="1348">
        <v>0.32772263525302342</v>
      </c>
      <c r="T44" s="1348">
        <v>0.37022875917717429</v>
      </c>
      <c r="U44" s="1348">
        <v>-0.4391155934568518</v>
      </c>
      <c r="V44" s="1348">
        <v>-0.43380931384187499</v>
      </c>
      <c r="W44" s="1348">
        <v>0.19517582304675299</v>
      </c>
    </row>
    <row r="45" spans="1:23" ht="9.75" customHeight="1">
      <c r="A45" s="1347">
        <v>1997</v>
      </c>
      <c r="B45" s="1348">
        <v>0.24412118906034541</v>
      </c>
      <c r="C45" s="1348">
        <v>0.24214923864924398</v>
      </c>
      <c r="D45" s="1348">
        <v>-0.94595096653101673</v>
      </c>
      <c r="E45" s="1348">
        <v>0.5170470221906901</v>
      </c>
      <c r="F45" s="1348">
        <v>-0.50120754192381467</v>
      </c>
      <c r="G45" s="1348">
        <v>-0.32373955659719422</v>
      </c>
      <c r="H45" s="1348">
        <v>0.10411898511283812</v>
      </c>
      <c r="I45" s="1348">
        <v>-0.49816325393862215</v>
      </c>
      <c r="J45" s="1348">
        <v>0.3259046496847311</v>
      </c>
      <c r="K45" s="1348">
        <v>0.14633130558403784</v>
      </c>
      <c r="L45" s="1348">
        <v>0.48889101836784299</v>
      </c>
      <c r="M45" s="1348">
        <v>-0.23974950438182052</v>
      </c>
      <c r="N45" s="1348">
        <v>-0.58653057874723458</v>
      </c>
      <c r="O45" s="1348">
        <v>-0.75520723270151324</v>
      </c>
      <c r="P45" s="1348">
        <v>0.51427788131036856</v>
      </c>
      <c r="Q45" s="1348">
        <v>-0.59561060443476321</v>
      </c>
      <c r="R45" s="1348">
        <v>5.3388877209228087E-2</v>
      </c>
      <c r="S45" s="1348">
        <v>0.15042902765955435</v>
      </c>
      <c r="T45" s="1348">
        <v>0.20902754324740139</v>
      </c>
      <c r="U45" s="1348">
        <v>-0.51514075173711149</v>
      </c>
      <c r="V45" s="1348">
        <v>-0.41062569479692906</v>
      </c>
      <c r="W45" s="1348">
        <v>5.3388877209228087E-2</v>
      </c>
    </row>
    <row r="46" spans="1:23" ht="9.75" customHeight="1">
      <c r="A46" s="1347">
        <v>1998</v>
      </c>
      <c r="B46" s="1348">
        <v>0.11901665659547803</v>
      </c>
      <c r="C46" s="1348">
        <v>0.11453177646344075</v>
      </c>
      <c r="D46" s="1348">
        <v>-1.1765720433676912</v>
      </c>
      <c r="E46" s="1348">
        <v>0.60637953304384173</v>
      </c>
      <c r="F46" s="1348">
        <v>-0.79506166967409753</v>
      </c>
      <c r="G46" s="1348">
        <v>-0.47109276505512643</v>
      </c>
      <c r="H46" s="1348">
        <v>-1.214041726680851E-2</v>
      </c>
      <c r="I46" s="1348">
        <v>-0.58883910459210254</v>
      </c>
      <c r="J46" s="1348">
        <v>0.23749220973638391</v>
      </c>
      <c r="K46" s="1348">
        <v>-4.3512681930751203E-3</v>
      </c>
      <c r="L46" s="1348">
        <v>0.2928710902882728</v>
      </c>
      <c r="M46" s="1348">
        <v>-0.53673974251350209</v>
      </c>
      <c r="N46" s="1348">
        <v>-0.72067853631798173</v>
      </c>
      <c r="O46" s="1348">
        <v>-0.9806600884453045</v>
      </c>
      <c r="P46" s="1348">
        <v>0.37969486207223085</v>
      </c>
      <c r="Q46" s="1348">
        <v>-0.64813657195270813</v>
      </c>
      <c r="R46" s="1348">
        <v>-7.8449365310847313E-2</v>
      </c>
      <c r="S46" s="1348">
        <v>9.1764176972550394E-3</v>
      </c>
      <c r="T46" s="1348">
        <v>7.1820992709321227E-2</v>
      </c>
      <c r="U46" s="1348">
        <v>-0.63136488716781791</v>
      </c>
      <c r="V46" s="1348">
        <v>-0.49980798268943816</v>
      </c>
      <c r="W46" s="1348">
        <v>-7.8449365310847313E-2</v>
      </c>
    </row>
    <row r="47" spans="1:23" ht="15" customHeight="1">
      <c r="A47" s="1347">
        <v>1999</v>
      </c>
      <c r="B47" s="1348">
        <v>0.253997239679778</v>
      </c>
      <c r="C47" s="1348">
        <v>0.30501039995478246</v>
      </c>
      <c r="D47" s="1348">
        <v>-0.87894150471103805</v>
      </c>
      <c r="E47" s="1348">
        <v>0.44728847924255616</v>
      </c>
      <c r="F47" s="1348">
        <v>-0.87874515491535432</v>
      </c>
      <c r="G47" s="1348">
        <v>-0.23869373017984225</v>
      </c>
      <c r="H47" s="1348">
        <v>9.0647224518748293E-2</v>
      </c>
      <c r="I47" s="1348">
        <v>-0.59254997201165915</v>
      </c>
      <c r="J47" s="1348">
        <v>0.25400506010282242</v>
      </c>
      <c r="K47" s="1348">
        <v>-1.2539142116587019E-2</v>
      </c>
      <c r="L47" s="1348">
        <v>0.14894501429961743</v>
      </c>
      <c r="M47" s="1348">
        <v>-0.50733270344657599</v>
      </c>
      <c r="N47" s="1348">
        <v>-0.79480161253728743</v>
      </c>
      <c r="O47" s="1348">
        <v>-1.0624755043486325</v>
      </c>
      <c r="P47" s="1348">
        <v>0.32431534640987575</v>
      </c>
      <c r="Q47" s="1348">
        <v>-0.66885818447193435</v>
      </c>
      <c r="R47" s="1348">
        <v>-2.891733471803885E-2</v>
      </c>
      <c r="S47" s="1348">
        <v>8.2969906245532243E-2</v>
      </c>
      <c r="T47" s="1348">
        <v>0.13315492446519436</v>
      </c>
      <c r="U47" s="1348">
        <v>-0.62947764171147613</v>
      </c>
      <c r="V47" s="1348">
        <v>-0.56969215939348194</v>
      </c>
      <c r="W47" s="1348">
        <v>-2.891733471803885E-2</v>
      </c>
    </row>
    <row r="48" spans="1:23" ht="9.75" customHeight="1">
      <c r="A48" s="1347">
        <v>2000</v>
      </c>
      <c r="B48" s="1348">
        <v>0.34577383605248252</v>
      </c>
      <c r="C48" s="1348">
        <v>0.53283599207746202</v>
      </c>
      <c r="D48" s="1348">
        <v>-0.5421836224547173</v>
      </c>
      <c r="E48" s="1348">
        <v>0.13483845383170143</v>
      </c>
      <c r="F48" s="1348">
        <v>-0.65345151791814549</v>
      </c>
      <c r="G48" s="1348">
        <v>0.21847222838077685</v>
      </c>
      <c r="H48" s="1348">
        <v>0.19592728528232492</v>
      </c>
      <c r="I48" s="1348">
        <v>-0.72507986647044043</v>
      </c>
      <c r="J48" s="1348">
        <v>0.29002182228481599</v>
      </c>
      <c r="K48" s="1348">
        <v>1.26303311549606E-2</v>
      </c>
      <c r="L48" s="1348">
        <v>0.10689501423361419</v>
      </c>
      <c r="M48" s="1348">
        <v>-0.32890477057367373</v>
      </c>
      <c r="N48" s="1348">
        <v>-0.81441811858937241</v>
      </c>
      <c r="O48" s="1348">
        <v>-1.1912528812708512</v>
      </c>
      <c r="P48" s="1348">
        <v>0.37601928564686066</v>
      </c>
      <c r="Q48" s="1348">
        <v>-0.7282182309569416</v>
      </c>
      <c r="R48" s="1348">
        <v>4.2019146941188967E-2</v>
      </c>
      <c r="S48" s="1348">
        <v>0.19112964939995478</v>
      </c>
      <c r="T48" s="1348">
        <v>0.22900150510593431</v>
      </c>
      <c r="U48" s="1348">
        <v>-0.65616325603210246</v>
      </c>
      <c r="V48" s="1348">
        <v>-0.68339418752984782</v>
      </c>
      <c r="W48" s="1348">
        <v>4.2019146941188967E-2</v>
      </c>
    </row>
    <row r="49" spans="1:23" ht="9.75" customHeight="1">
      <c r="A49" s="1347">
        <v>2001</v>
      </c>
      <c r="B49" s="1348">
        <v>0.47314432465728312</v>
      </c>
      <c r="C49" s="1348">
        <v>0.65685813767827794</v>
      </c>
      <c r="D49" s="1348">
        <v>-0.2590646873550605</v>
      </c>
      <c r="E49" s="1348">
        <v>-0.24211114094875172</v>
      </c>
      <c r="F49" s="1348">
        <v>-0.32758151119604528</v>
      </c>
      <c r="G49" s="1348">
        <v>0.40651524536803413</v>
      </c>
      <c r="H49" s="1348">
        <v>0.13421001689017262</v>
      </c>
      <c r="I49" s="1348">
        <v>-0.91522941750732179</v>
      </c>
      <c r="J49" s="1348">
        <v>0.26419309543247227</v>
      </c>
      <c r="K49" s="1348">
        <v>6.3429297166873261E-2</v>
      </c>
      <c r="L49" s="1348">
        <v>0.21505136082922136</v>
      </c>
      <c r="M49" s="1348">
        <v>-0.30532324439134473</v>
      </c>
      <c r="N49" s="1348">
        <v>-0.95702105841604013</v>
      </c>
      <c r="O49" s="1348">
        <v>-1.3803266158356156</v>
      </c>
      <c r="P49" s="1348">
        <v>0.43411000757034029</v>
      </c>
      <c r="Q49" s="1348">
        <v>-0.86357069757184235</v>
      </c>
      <c r="R49" s="1348">
        <v>7.4462949100096446E-2</v>
      </c>
      <c r="S49" s="1348">
        <v>0.26928744761804752</v>
      </c>
      <c r="T49" s="1348">
        <v>0.29636416571978103</v>
      </c>
      <c r="U49" s="1348">
        <v>-0.7614872862571016</v>
      </c>
      <c r="V49" s="1348">
        <v>-0.88169198874241328</v>
      </c>
      <c r="W49" s="1348">
        <v>7.4462949100096446E-2</v>
      </c>
    </row>
    <row r="50" spans="1:23" ht="9.75" customHeight="1">
      <c r="A50" s="1347">
        <v>2002</v>
      </c>
      <c r="B50" s="1348">
        <v>0.52946608262833772</v>
      </c>
      <c r="C50" s="1348">
        <v>0.58031156071497403</v>
      </c>
      <c r="D50" s="1348">
        <v>-0.12500592661212967</v>
      </c>
      <c r="E50" s="1348">
        <v>-0.46461582086595438</v>
      </c>
      <c r="F50" s="1348">
        <v>7.3425249737439843E-2</v>
      </c>
      <c r="G50" s="1348">
        <v>0.15804138254649089</v>
      </c>
      <c r="H50" s="1348">
        <v>0.11491381712842012</v>
      </c>
      <c r="I50" s="1348">
        <v>-0.97294634426700599</v>
      </c>
      <c r="J50" s="1348">
        <v>0.24124321833280601</v>
      </c>
      <c r="K50" s="1348">
        <v>0.10374184801528233</v>
      </c>
      <c r="L50" s="1348">
        <v>0.27516160510853732</v>
      </c>
      <c r="M50" s="1348">
        <v>-0.24374120557932213</v>
      </c>
      <c r="N50" s="1348">
        <v>-0.97794312438573217</v>
      </c>
      <c r="O50" s="1348">
        <v>-1.368380996122093</v>
      </c>
      <c r="P50" s="1348">
        <v>0.42780398157695049</v>
      </c>
      <c r="Q50" s="1348">
        <v>-0.90317076259606599</v>
      </c>
      <c r="R50" s="1348">
        <v>7.4957119824162907E-2</v>
      </c>
      <c r="S50" s="1348">
        <v>0.2796149540213273</v>
      </c>
      <c r="T50" s="1348">
        <v>0.300235924216397</v>
      </c>
      <c r="U50" s="1348">
        <v>-0.78276382725399996</v>
      </c>
      <c r="V50" s="1348">
        <v>-0.94112106662241235</v>
      </c>
      <c r="W50" s="1348">
        <v>7.4957119824162907E-2</v>
      </c>
    </row>
    <row r="51" spans="1:23" ht="9.75" customHeight="1">
      <c r="A51" s="1347">
        <v>2003</v>
      </c>
      <c r="B51" s="1348">
        <v>0.31416387652533911</v>
      </c>
      <c r="C51" s="1348">
        <v>0.32130891431245878</v>
      </c>
      <c r="D51" s="1348">
        <v>-0.27564330210816307</v>
      </c>
      <c r="E51" s="1348">
        <v>-0.44368145162549211</v>
      </c>
      <c r="F51" s="1348">
        <v>0.19464007602555947</v>
      </c>
      <c r="G51" s="1348">
        <v>-1.1653064488415601E-2</v>
      </c>
      <c r="H51" s="1348">
        <v>1.8165370566094321E-2</v>
      </c>
      <c r="I51" s="1348">
        <v>-0.88243558208735229</v>
      </c>
      <c r="J51" s="1348">
        <v>0.1355986988918558</v>
      </c>
      <c r="K51" s="1348">
        <v>-3.4719962535986301E-3</v>
      </c>
      <c r="L51" s="1348">
        <v>0.10732169133451459</v>
      </c>
      <c r="M51" s="1348">
        <v>-0.30795329864085907</v>
      </c>
      <c r="N51" s="1348">
        <v>-0.82376932605829478</v>
      </c>
      <c r="O51" s="1348">
        <v>-1.2122339549000043</v>
      </c>
      <c r="P51" s="1348">
        <v>0.28605567345545357</v>
      </c>
      <c r="Q51" s="1348">
        <v>-0.88760829207920788</v>
      </c>
      <c r="R51" s="1348">
        <v>-3.63638030744814E-2</v>
      </c>
      <c r="S51" s="1348">
        <v>0.12423625113897192</v>
      </c>
      <c r="T51" s="1348">
        <v>0.14452918377927576</v>
      </c>
      <c r="U51" s="1348">
        <v>-0.73260904970167584</v>
      </c>
      <c r="V51" s="1348">
        <v>-0.84353134681883357</v>
      </c>
      <c r="W51" s="1348">
        <v>-3.63638030744814E-2</v>
      </c>
    </row>
    <row r="52" spans="1:23" ht="15" customHeight="1">
      <c r="A52" s="1347">
        <v>2004</v>
      </c>
      <c r="B52" s="1348">
        <v>0.14704367799359025</v>
      </c>
      <c r="C52" s="1348">
        <v>0.17106353124154719</v>
      </c>
      <c r="D52" s="1348">
        <v>-0.34210406664727944</v>
      </c>
      <c r="E52" s="1348">
        <v>-0.36859260188431842</v>
      </c>
      <c r="F52" s="1348">
        <v>1.461532020491896E-2</v>
      </c>
      <c r="G52" s="1348">
        <v>-7.1115762309240577E-2</v>
      </c>
      <c r="H52" s="1348">
        <v>-3.3637151337989009E-2</v>
      </c>
      <c r="I52" s="1348">
        <v>-0.81035959053314111</v>
      </c>
      <c r="J52" s="1348">
        <v>3.6118288598681339E-2</v>
      </c>
      <c r="K52" s="1348">
        <v>-8.2458580749611557E-2</v>
      </c>
      <c r="L52" s="1348">
        <v>3.0873734078185808E-2</v>
      </c>
      <c r="M52" s="1348">
        <v>-0.47527433917400075</v>
      </c>
      <c r="N52" s="1348">
        <v>-0.71212967668644711</v>
      </c>
      <c r="O52" s="1348">
        <v>-1.1625351634938241</v>
      </c>
      <c r="P52" s="1348">
        <v>0.16605908256290239</v>
      </c>
      <c r="Q52" s="1348">
        <v>-0.8627702811033755</v>
      </c>
      <c r="R52" s="1348">
        <v>-0.11312379909965713</v>
      </c>
      <c r="S52" s="1348">
        <v>1.6344940212748141E-2</v>
      </c>
      <c r="T52" s="1348">
        <v>3.4459050655159133E-2</v>
      </c>
      <c r="U52" s="1348">
        <v>-0.68617975050904967</v>
      </c>
      <c r="V52" s="1348">
        <v>-0.77017783460284617</v>
      </c>
      <c r="W52" s="1348">
        <v>-0.11312379909965713</v>
      </c>
    </row>
    <row r="53" spans="1:23" ht="9.75" customHeight="1">
      <c r="A53" s="1347">
        <v>2005</v>
      </c>
      <c r="B53" s="1348">
        <v>8.6389985953659917E-2</v>
      </c>
      <c r="C53" s="1348">
        <v>0.12654301379275035</v>
      </c>
      <c r="D53" s="1348">
        <v>-0.16562242985159814</v>
      </c>
      <c r="E53" s="1348">
        <v>-0.37558249516456227</v>
      </c>
      <c r="F53" s="1348">
        <v>-4.2926229296085937E-2</v>
      </c>
      <c r="G53" s="1348">
        <v>3.1893959724355263E-2</v>
      </c>
      <c r="H53" s="1348">
        <v>-5.9979890559513652E-2</v>
      </c>
      <c r="I53" s="1348">
        <v>-0.81422751752846834</v>
      </c>
      <c r="J53" s="1348">
        <v>-8.2683677375863976E-2</v>
      </c>
      <c r="K53" s="1348">
        <v>-0.13965959163642844</v>
      </c>
      <c r="L53" s="1348">
        <v>-8.8817856533996604E-3</v>
      </c>
      <c r="M53" s="1348">
        <v>-0.59881439329969055</v>
      </c>
      <c r="N53" s="1348">
        <v>-0.65431352711357549</v>
      </c>
      <c r="O53" s="1348">
        <v>-1.1487382166623634</v>
      </c>
      <c r="P53" s="1348">
        <v>0.12226732527999216</v>
      </c>
      <c r="Q53" s="1348">
        <v>-0.9079291164109653</v>
      </c>
      <c r="R53" s="1348">
        <v>-0.1470675253994588</v>
      </c>
      <c r="S53" s="1348">
        <v>-2.7578588078732251E-2</v>
      </c>
      <c r="T53" s="1348">
        <v>-2.062884494916481E-2</v>
      </c>
      <c r="U53" s="1348">
        <v>-0.64158430215995543</v>
      </c>
      <c r="V53" s="1348">
        <v>-0.75828059602709164</v>
      </c>
      <c r="W53" s="1348">
        <v>-0.1470675253994588</v>
      </c>
    </row>
    <row r="54" spans="1:23" ht="9.75" customHeight="1">
      <c r="A54" s="1347">
        <v>2006</v>
      </c>
      <c r="B54" s="1348">
        <v>-1.6016020202427279E-2</v>
      </c>
      <c r="C54" s="1348">
        <v>0.14099379923873559</v>
      </c>
      <c r="D54" s="1348">
        <v>-1.9261127211464169E-2</v>
      </c>
      <c r="E54" s="1348">
        <v>-0.47071489108275877</v>
      </c>
      <c r="F54" s="1348">
        <v>-9.1371625150953508E-3</v>
      </c>
      <c r="G54" s="1348">
        <v>0.33424444041270474</v>
      </c>
      <c r="H54" s="1348">
        <v>-0.26400349968165848</v>
      </c>
      <c r="I54" s="1348">
        <v>-0.84529745719928795</v>
      </c>
      <c r="J54" s="1348">
        <v>-0.19156306282898364</v>
      </c>
      <c r="K54" s="1348">
        <v>-0.20814611436957953</v>
      </c>
      <c r="L54" s="1348">
        <v>-0.11283337104315228</v>
      </c>
      <c r="M54" s="1348">
        <v>-0.70493715174290528</v>
      </c>
      <c r="N54" s="1348">
        <v>-0.64185907087655625</v>
      </c>
      <c r="O54" s="1348">
        <v>-1.1446067385512839</v>
      </c>
      <c r="P54" s="1348">
        <v>4.7064461197491032E-2</v>
      </c>
      <c r="Q54" s="1348">
        <v>-1.0353287197829433</v>
      </c>
      <c r="R54" s="1348">
        <v>-0.20104709482552666</v>
      </c>
      <c r="S54" s="1348">
        <v>-8.5313001221038937E-2</v>
      </c>
      <c r="T54" s="1348">
        <v>-8.8633524836328637E-2</v>
      </c>
      <c r="U54" s="1348">
        <v>-0.64345772969981585</v>
      </c>
      <c r="V54" s="1348">
        <v>-0.79741213995153437</v>
      </c>
      <c r="W54" s="1348">
        <v>-0.20104709482552666</v>
      </c>
    </row>
    <row r="55" spans="1:23" ht="9.75" customHeight="1">
      <c r="A55" s="1347">
        <v>2007</v>
      </c>
      <c r="B55" s="1348">
        <v>-5.1135888847556391E-2</v>
      </c>
      <c r="C55" s="1348">
        <v>0.15113705202069841</v>
      </c>
      <c r="D55" s="1348">
        <v>4.4695650840152458E-2</v>
      </c>
      <c r="E55" s="1348">
        <v>-0.54730065665762107</v>
      </c>
      <c r="F55" s="1348">
        <v>-9.7928872873702208E-2</v>
      </c>
      <c r="G55" s="1348">
        <v>0.56446697859282258</v>
      </c>
      <c r="H55" s="1348">
        <v>-0.24344557131307301</v>
      </c>
      <c r="I55" s="1348">
        <v>-0.90365624975808212</v>
      </c>
      <c r="J55" s="1348">
        <v>-0.21323943619046071</v>
      </c>
      <c r="K55" s="1348">
        <v>-0.25083538797108706</v>
      </c>
      <c r="L55" s="1348">
        <v>-0.17404810802345475</v>
      </c>
      <c r="M55" s="1348">
        <v>-0.73169246295861279</v>
      </c>
      <c r="N55" s="1348">
        <v>-0.7296039867986861</v>
      </c>
      <c r="O55" s="1348">
        <v>-1.251345821235369</v>
      </c>
      <c r="P55" s="1348">
        <v>2.818975446759496E-2</v>
      </c>
      <c r="Q55" s="1348">
        <v>-1.0738638024481513</v>
      </c>
      <c r="R55" s="1348">
        <v>-0.22277566474298843</v>
      </c>
      <c r="S55" s="1348">
        <v>-9.7382739334817323E-2</v>
      </c>
      <c r="T55" s="1348">
        <v>-0.10453018562005389</v>
      </c>
      <c r="U55" s="1348">
        <v>-0.69073680771115831</v>
      </c>
      <c r="V55" s="1348">
        <v>-0.87354972033384548</v>
      </c>
      <c r="W55" s="1348">
        <v>-0.22277566474298843</v>
      </c>
    </row>
    <row r="56" spans="1:23" ht="9.75" customHeight="1">
      <c r="A56" s="1347">
        <v>2008</v>
      </c>
      <c r="B56" s="1348">
        <v>-7.0612951617573028E-2</v>
      </c>
      <c r="C56" s="1348">
        <v>5.0814720189781538E-2</v>
      </c>
      <c r="D56" s="1348">
        <v>0.13678669921828288</v>
      </c>
      <c r="E56" s="1348">
        <v>-0.58111374348965084</v>
      </c>
      <c r="F56" s="1348">
        <v>-0.23172285946008572</v>
      </c>
      <c r="G56" s="1348">
        <v>0.28975767061951546</v>
      </c>
      <c r="H56" s="1348">
        <v>-0.16598035201117059</v>
      </c>
      <c r="I56" s="1348">
        <v>-0.96958501641113526</v>
      </c>
      <c r="J56" s="1348">
        <v>-0.29878120480676573</v>
      </c>
      <c r="K56" s="1348">
        <v>-0.35040882530797707</v>
      </c>
      <c r="L56" s="1348">
        <v>-0.31425842435280082</v>
      </c>
      <c r="M56" s="1348">
        <v>-0.69813279422562668</v>
      </c>
      <c r="N56" s="1348">
        <v>-0.77808102634101473</v>
      </c>
      <c r="O56" s="1348">
        <v>-1.3251407748145612</v>
      </c>
      <c r="P56" s="1348">
        <v>-5.0983780317268031E-2</v>
      </c>
      <c r="Q56" s="1348">
        <v>-1.0447707876971954</v>
      </c>
      <c r="R56" s="1348">
        <v>-0.28249350354950387</v>
      </c>
      <c r="S56" s="1348">
        <v>-0.16214901852191838</v>
      </c>
      <c r="T56" s="1348">
        <v>-0.17720985021116922</v>
      </c>
      <c r="U56" s="1348">
        <v>-0.70161721208399996</v>
      </c>
      <c r="V56" s="1348">
        <v>-0.91195721859971779</v>
      </c>
      <c r="W56" s="1348">
        <v>-0.28249350354950387</v>
      </c>
    </row>
    <row r="57" spans="1:23" ht="15" customHeight="1">
      <c r="A57" s="1347">
        <v>2009</v>
      </c>
      <c r="B57" s="1348">
        <v>-0.14519959018593542</v>
      </c>
      <c r="C57" s="1348">
        <v>-9.8395945802763604E-2</v>
      </c>
      <c r="D57" s="1348">
        <v>0.11253181894594889</v>
      </c>
      <c r="E57" s="1348">
        <v>-0.56316063421687446</v>
      </c>
      <c r="F57" s="1348">
        <v>-0.17755746933237168</v>
      </c>
      <c r="G57" s="1348">
        <v>-0.14113898751440193</v>
      </c>
      <c r="H57" s="1348">
        <v>-0.16690815922831134</v>
      </c>
      <c r="I57" s="1348">
        <v>-0.95043686843096908</v>
      </c>
      <c r="J57" s="1348">
        <v>-0.3477591140458432</v>
      </c>
      <c r="K57" s="1348">
        <v>-0.43219315613479842</v>
      </c>
      <c r="L57" s="1348">
        <v>-0.42037353297456159</v>
      </c>
      <c r="M57" s="1348">
        <v>-0.76305784078461292</v>
      </c>
      <c r="N57" s="1348">
        <v>-0.71965665518490296</v>
      </c>
      <c r="O57" s="1348">
        <v>-1.2654383135836855</v>
      </c>
      <c r="P57" s="1348">
        <v>-0.147219021980905</v>
      </c>
      <c r="Q57" s="1348">
        <v>-0.96653300906099626</v>
      </c>
      <c r="R57" s="1348">
        <v>-0.34786874720534361</v>
      </c>
      <c r="S57" s="1348">
        <v>-0.25029771549804819</v>
      </c>
      <c r="T57" s="1348">
        <v>-0.26863511404998602</v>
      </c>
      <c r="U57" s="1348">
        <v>-0.66495570646968516</v>
      </c>
      <c r="V57" s="1348">
        <v>-0.86207739831217844</v>
      </c>
      <c r="W57" s="1348">
        <v>-0.34786874720534361</v>
      </c>
    </row>
    <row r="58" spans="1:23" ht="9.75" customHeight="1">
      <c r="A58" s="1347">
        <v>2010</v>
      </c>
      <c r="B58" s="1348">
        <v>-0.1003529415241084</v>
      </c>
      <c r="C58" s="1348">
        <v>1.9118155861877179E-2</v>
      </c>
      <c r="D58" s="1348">
        <v>0.14638691045317545</v>
      </c>
      <c r="E58" s="1348">
        <v>-0.46412214726313222</v>
      </c>
      <c r="F58" s="1348">
        <v>-0.16256578403548894</v>
      </c>
      <c r="G58" s="1348">
        <v>0.17347958127079827</v>
      </c>
      <c r="H58" s="1348">
        <v>-6.15274374701257E-2</v>
      </c>
      <c r="I58" s="1348">
        <v>-0.75965683115279148</v>
      </c>
      <c r="J58" s="1348">
        <v>-0.25936311874127488</v>
      </c>
      <c r="K58" s="1348">
        <v>-0.33278731189224714</v>
      </c>
      <c r="L58" s="1348">
        <v>-0.31785124481974264</v>
      </c>
      <c r="M58" s="1348">
        <v>-0.707260962199041</v>
      </c>
      <c r="N58" s="1348">
        <v>-0.62444620122062366</v>
      </c>
      <c r="O58" s="1348">
        <v>-1.078273015111332</v>
      </c>
      <c r="P58" s="1348">
        <v>-5.2298753326236409E-2</v>
      </c>
      <c r="Q58" s="1348">
        <v>-0.8257481866301607</v>
      </c>
      <c r="R58" s="1348">
        <v>-0.24661617357182344</v>
      </c>
      <c r="S58" s="1348">
        <v>-0.155720807624526</v>
      </c>
      <c r="T58" s="1348">
        <v>-0.17104768190968841</v>
      </c>
      <c r="U58" s="1348">
        <v>-0.55024208931137253</v>
      </c>
      <c r="V58" s="1348">
        <v>-0.72859950395091377</v>
      </c>
      <c r="W58" s="1348">
        <v>-0.24661617357182344</v>
      </c>
    </row>
    <row r="59" spans="1:23" ht="9.75" customHeight="1">
      <c r="A59" s="1347">
        <v>2011</v>
      </c>
      <c r="B59" s="1348">
        <v>0.14339085792635714</v>
      </c>
      <c r="C59" s="1348">
        <v>0.32800161321543497</v>
      </c>
      <c r="D59" s="1348">
        <v>0.85425343075752147</v>
      </c>
      <c r="E59" s="1348">
        <v>-0.36836616529402794</v>
      </c>
      <c r="F59" s="1348">
        <v>-5.9336534746370809E-2</v>
      </c>
      <c r="G59" s="1348">
        <v>0.60163153917304169</v>
      </c>
      <c r="H59" s="1348">
        <v>0.20639039614559235</v>
      </c>
      <c r="I59" s="1348">
        <v>-0.56002903854273922</v>
      </c>
      <c r="J59" s="1348">
        <v>-0.13369801175093926</v>
      </c>
      <c r="K59" s="1348">
        <v>-0.12155011463066144</v>
      </c>
      <c r="L59" s="1348">
        <v>-0.1691726220931192</v>
      </c>
      <c r="M59" s="1348">
        <v>-0.48846756736582819</v>
      </c>
      <c r="N59" s="1348">
        <v>-0.4324090231818124</v>
      </c>
      <c r="O59" s="1348">
        <v>-0.94341624787826628</v>
      </c>
      <c r="P59" s="1348">
        <v>5.1826074408813073E-2</v>
      </c>
      <c r="Q59" s="1348">
        <v>-0.69349751356433575</v>
      </c>
      <c r="R59" s="1348">
        <v>-1.131980436518212E-2</v>
      </c>
      <c r="S59" s="1348">
        <v>9.431954417895233E-2</v>
      </c>
      <c r="T59" s="1348">
        <v>5.56431161792732E-2</v>
      </c>
      <c r="U59" s="1348">
        <v>-0.28139534475490613</v>
      </c>
      <c r="V59" s="1348">
        <v>-0.57471744932262936</v>
      </c>
      <c r="W59" s="1348">
        <v>-1.131980436518212E-2</v>
      </c>
    </row>
    <row r="60" spans="1:23" ht="9.75" customHeight="1">
      <c r="A60" s="1347">
        <v>2012</v>
      </c>
      <c r="B60" s="1348">
        <v>0.43164324275809196</v>
      </c>
      <c r="C60" s="1348">
        <v>0.54847234292523528</v>
      </c>
      <c r="D60" s="1348">
        <v>1.4668518376075883</v>
      </c>
      <c r="E60" s="1348">
        <v>-0.23868524111279005</v>
      </c>
      <c r="F60" s="1348">
        <v>0.25359567368542169</v>
      </c>
      <c r="G60" s="1348">
        <v>0.83448991322146049</v>
      </c>
      <c r="H60" s="1348">
        <v>0.3934739759829744</v>
      </c>
      <c r="I60" s="1348">
        <v>-0.44889511336914062</v>
      </c>
      <c r="J60" s="1348">
        <v>1.06731257508961E-3</v>
      </c>
      <c r="K60" s="1348">
        <v>2.6041510817999242E-2</v>
      </c>
      <c r="L60" s="1348">
        <v>-4.8921509908672327E-2</v>
      </c>
      <c r="M60" s="1348">
        <v>-0.37965049351563757</v>
      </c>
      <c r="N60" s="1348">
        <v>-0.19767406634962301</v>
      </c>
      <c r="O60" s="1348">
        <v>-0.8305856293295194</v>
      </c>
      <c r="P60" s="1348">
        <v>0.11420105668999</v>
      </c>
      <c r="Q60" s="1348">
        <v>-0.56852400348370602</v>
      </c>
      <c r="R60" s="1348">
        <v>0.18790660627342379</v>
      </c>
      <c r="S60" s="1348">
        <v>0.30057405829625305</v>
      </c>
      <c r="T60" s="1348">
        <v>0.24074320742148525</v>
      </c>
      <c r="U60" s="1348">
        <v>-2.5914776848434951E-2</v>
      </c>
      <c r="V60" s="1348">
        <v>-0.41701679230461203</v>
      </c>
      <c r="W60" s="1348">
        <v>0.18790660627342379</v>
      </c>
    </row>
    <row r="61" spans="1:23" ht="9.75" customHeight="1">
      <c r="A61" s="1347">
        <v>2013</v>
      </c>
      <c r="B61" s="1348">
        <v>0.56370612562111178</v>
      </c>
      <c r="C61" s="1348">
        <v>0.6444432195176979</v>
      </c>
      <c r="D61" s="1348">
        <v>1.4300074135710132</v>
      </c>
      <c r="E61" s="1348">
        <v>-8.1343066217498455E-2</v>
      </c>
      <c r="F61" s="1348">
        <v>0.3986362203471272</v>
      </c>
      <c r="G61" s="1348">
        <v>0.81547650081391243</v>
      </c>
      <c r="H61" s="1348">
        <v>0.43008256612767159</v>
      </c>
      <c r="I61" s="1348">
        <v>-0.32408068530250128</v>
      </c>
      <c r="J61" s="1348">
        <v>0.10483983795539041</v>
      </c>
      <c r="K61" s="1348">
        <v>7.6691058058532727E-2</v>
      </c>
      <c r="L61" s="1348">
        <v>5.4283591919714408E-2</v>
      </c>
      <c r="M61" s="1348">
        <v>-0.35820739686227188</v>
      </c>
      <c r="N61" s="1348">
        <v>-9.6194825863427535E-2</v>
      </c>
      <c r="O61" s="1348">
        <v>-0.70897439006377683</v>
      </c>
      <c r="P61" s="1348">
        <v>0.2440451590519038</v>
      </c>
      <c r="Q61" s="1348">
        <v>-0.47710695430949546</v>
      </c>
      <c r="R61" s="1348">
        <v>0.2732716693109043</v>
      </c>
      <c r="S61" s="1348">
        <v>0.37912869233603191</v>
      </c>
      <c r="T61" s="1348">
        <v>0.32455847490837747</v>
      </c>
      <c r="U61" s="1348">
        <v>6.5168473048531864E-2</v>
      </c>
      <c r="V61" s="1348">
        <v>-0.29918138027538133</v>
      </c>
      <c r="W61" s="1348">
        <v>0.2732716693109043</v>
      </c>
    </row>
    <row r="62" spans="1:23" ht="15" customHeight="1">
      <c r="A62" s="1347">
        <v>2014</v>
      </c>
      <c r="B62" s="1348">
        <v>0.69589285857477146</v>
      </c>
      <c r="C62" s="1348">
        <v>0.6845934550706787</v>
      </c>
      <c r="D62" s="1348">
        <v>1.392162366861398</v>
      </c>
      <c r="E62" s="1348">
        <v>0.17069820915899389</v>
      </c>
      <c r="F62" s="1348">
        <v>0.54215701367052649</v>
      </c>
      <c r="G62" s="1348">
        <v>0.81939565835223327</v>
      </c>
      <c r="H62" s="1348">
        <v>0.6417559546559225</v>
      </c>
      <c r="I62" s="1348">
        <v>-3.7161790172270538E-2</v>
      </c>
      <c r="J62" s="1348">
        <v>0.30664976016654039</v>
      </c>
      <c r="K62" s="1348">
        <v>0.23847735703500517</v>
      </c>
      <c r="L62" s="1348">
        <v>0.26681214591408209</v>
      </c>
      <c r="M62" s="1348">
        <v>-0.26458358312267066</v>
      </c>
      <c r="N62" s="1348">
        <v>6.2618954399321192E-2</v>
      </c>
      <c r="O62" s="1348">
        <v>-0.52939961855873818</v>
      </c>
      <c r="P62" s="1348">
        <v>0.43279787624193283</v>
      </c>
      <c r="Q62" s="1348">
        <v>-0.31630226490891877</v>
      </c>
      <c r="R62" s="1348">
        <v>0.41774996599938835</v>
      </c>
      <c r="S62" s="1348">
        <v>0.51304447504847583</v>
      </c>
      <c r="T62" s="1348">
        <v>0.46689046875720264</v>
      </c>
      <c r="U62" s="1348">
        <v>0.21783881373213448</v>
      </c>
      <c r="V62" s="1348">
        <v>-0.10108922238653993</v>
      </c>
      <c r="W62" s="1348">
        <v>0.41774996599938835</v>
      </c>
    </row>
    <row r="63" spans="1:23" ht="9.75" customHeight="1">
      <c r="A63" s="1347">
        <v>2015</v>
      </c>
      <c r="B63" s="1348">
        <v>1.1632982357720811</v>
      </c>
      <c r="C63" s="1348">
        <v>0.94588780150643115</v>
      </c>
      <c r="D63" s="1348">
        <v>1.4249359880133692</v>
      </c>
      <c r="E63" s="1348">
        <v>0.72613655491896789</v>
      </c>
      <c r="F63" s="1348">
        <v>1.0686131829482748</v>
      </c>
      <c r="G63" s="1348">
        <v>1.1702602408457472</v>
      </c>
      <c r="H63" s="1348">
        <v>1.0770460340674934</v>
      </c>
      <c r="I63" s="1348">
        <v>0.49617541878882626</v>
      </c>
      <c r="J63" s="1348">
        <v>0.87108538237536348</v>
      </c>
      <c r="K63" s="1348">
        <v>0.83402551448945372</v>
      </c>
      <c r="L63" s="1348">
        <v>0.72993229533841586</v>
      </c>
      <c r="M63" s="1348">
        <v>0.24639424898244933</v>
      </c>
      <c r="N63" s="1348">
        <v>0.47479158592189746</v>
      </c>
      <c r="O63" s="1348">
        <v>1.9910154312624238E-2</v>
      </c>
      <c r="P63" s="1348">
        <v>0.75720494012559281</v>
      </c>
      <c r="Q63" s="1348">
        <v>0.22869186585139892</v>
      </c>
      <c r="R63" s="1348">
        <v>0.86945692776483019</v>
      </c>
      <c r="S63" s="1348">
        <v>0.95463506274406518</v>
      </c>
      <c r="T63" s="1348">
        <v>0.92971669770248055</v>
      </c>
      <c r="U63" s="1348">
        <v>0.62370166666384474</v>
      </c>
      <c r="V63" s="1348">
        <v>0.40284622537246478</v>
      </c>
      <c r="W63" s="1348">
        <v>0.86945692776483019</v>
      </c>
    </row>
    <row r="64" spans="1:23" ht="9.75" customHeight="1">
      <c r="A64" s="1347">
        <v>2016</v>
      </c>
      <c r="B64" s="1348">
        <v>1.0893088813239995</v>
      </c>
      <c r="C64" s="1348">
        <v>0.93668780856078704</v>
      </c>
      <c r="D64" s="1348">
        <v>1.5019141959518618</v>
      </c>
      <c r="E64" s="1348">
        <v>0.7440470771226565</v>
      </c>
      <c r="F64" s="1348">
        <v>1.2647576306193742</v>
      </c>
      <c r="G64" s="1348">
        <v>1.3420652357613656</v>
      </c>
      <c r="H64" s="1348">
        <v>0.97147039215782161</v>
      </c>
      <c r="I64" s="1348">
        <v>0.35920909232445897</v>
      </c>
      <c r="J64" s="1348">
        <v>0.75505267518541153</v>
      </c>
      <c r="K64" s="1348">
        <v>0.70979252985343966</v>
      </c>
      <c r="L64" s="1348">
        <v>0.67543889888207231</v>
      </c>
      <c r="M64" s="1348">
        <v>0.38374872520447117</v>
      </c>
      <c r="N64" s="1348">
        <v>0.32564606493806114</v>
      </c>
      <c r="O64" s="1348">
        <v>1.5710715734683502E-2</v>
      </c>
      <c r="P64" s="1348">
        <v>0.8974655062291087</v>
      </c>
      <c r="Q64" s="1348">
        <v>3.1611975022842423E-2</v>
      </c>
      <c r="R64" s="1348">
        <v>0.81048408752117074</v>
      </c>
      <c r="S64" s="1348">
        <v>0.9020165630520659</v>
      </c>
      <c r="T64" s="1348">
        <v>0.87007570734213213</v>
      </c>
      <c r="U64" s="1348">
        <v>0.56671461942617718</v>
      </c>
      <c r="V64" s="1348">
        <v>0.30630826437958197</v>
      </c>
      <c r="W64" s="1348">
        <v>0.81048408752117074</v>
      </c>
    </row>
    <row r="65" spans="1:23" ht="9.75" customHeight="1">
      <c r="A65" s="1347">
        <v>2017</v>
      </c>
      <c r="B65" s="1348">
        <v>0.6587083844673699</v>
      </c>
      <c r="C65" s="1348">
        <v>0.59629244146079663</v>
      </c>
      <c r="D65" s="1348">
        <v>1.3173476806173257</v>
      </c>
      <c r="E65" s="1348">
        <v>0.38586404909434208</v>
      </c>
      <c r="F65" s="1348">
        <v>0.70683625601929134</v>
      </c>
      <c r="G65" s="1348">
        <v>1.2000513640661663</v>
      </c>
      <c r="H65" s="1348">
        <v>0.54151741104795603</v>
      </c>
      <c r="I65" s="1348">
        <v>-3.8535095481403242E-2</v>
      </c>
      <c r="J65" s="1348">
        <v>0.22791930890349493</v>
      </c>
      <c r="K65" s="1348">
        <v>0.13037951856290211</v>
      </c>
      <c r="L65" s="1348">
        <v>0.25712982223111236</v>
      </c>
      <c r="M65" s="1348">
        <v>-7.0774321269239576E-2</v>
      </c>
      <c r="N65" s="1348">
        <v>-4.33716020578368E-2</v>
      </c>
      <c r="O65" s="1348">
        <v>-0.49954013211885967</v>
      </c>
      <c r="P65" s="1348">
        <v>0.54189079963209674</v>
      </c>
      <c r="Q65" s="1348">
        <v>-0.45065169853739173</v>
      </c>
      <c r="R65" s="1348">
        <v>0.37442741941065955</v>
      </c>
      <c r="S65" s="1348">
        <v>0.46168931536911406</v>
      </c>
      <c r="T65" s="1348">
        <v>0.4158454018142046</v>
      </c>
      <c r="U65" s="1348">
        <v>0.20448916902688402</v>
      </c>
      <c r="V65" s="1348">
        <v>-0.10907989878198746</v>
      </c>
      <c r="W65" s="1348">
        <v>0.37442741941065955</v>
      </c>
    </row>
    <row r="66" spans="1:23" ht="9.75" customHeight="1">
      <c r="A66" s="1347">
        <v>2018</v>
      </c>
      <c r="B66" s="1348">
        <v>0.53532786192218018</v>
      </c>
      <c r="C66" s="1348">
        <v>0.56298305967504725</v>
      </c>
      <c r="D66" s="1348">
        <v>0.97374548677953665</v>
      </c>
      <c r="E66" s="1348">
        <v>0.34549065674833074</v>
      </c>
      <c r="F66" s="1348">
        <v>0.31122544282703307</v>
      </c>
      <c r="G66" s="1348">
        <v>0.84432337953464709</v>
      </c>
      <c r="H66" s="1348">
        <v>0.42325400297840055</v>
      </c>
      <c r="I66" s="1348">
        <v>-3.1038607682552011E-2</v>
      </c>
      <c r="J66" s="1348">
        <v>0.23109716465327254</v>
      </c>
      <c r="K66" s="1348">
        <v>0.11885291850782272</v>
      </c>
      <c r="L66" s="1348">
        <v>0.2308675519046573</v>
      </c>
      <c r="M66" s="1348">
        <v>-0.30851329942466438</v>
      </c>
      <c r="N66" s="1348">
        <v>-4.7114500240840108E-2</v>
      </c>
      <c r="O66" s="1348">
        <v>-0.6263715613138644</v>
      </c>
      <c r="P66" s="1348">
        <v>0.25617889069307948</v>
      </c>
      <c r="Q66" s="1348">
        <v>-0.34771034224778119</v>
      </c>
      <c r="R66" s="1348">
        <v>0.30097993145311847</v>
      </c>
      <c r="S66" s="1348">
        <v>0.37674609845466422</v>
      </c>
      <c r="T66" s="1348">
        <v>0.34447329197550153</v>
      </c>
      <c r="U66" s="1348">
        <v>0.12214998821294666</v>
      </c>
      <c r="V66" s="1348">
        <v>-0.12122974961834417</v>
      </c>
      <c r="W66" s="1348">
        <v>0.30097993145311847</v>
      </c>
    </row>
    <row r="67" spans="1:23" ht="15" customHeight="1">
      <c r="A67" s="1347">
        <v>2019</v>
      </c>
      <c r="B67" s="1348">
        <v>0.34839155535442562</v>
      </c>
      <c r="C67" s="1348">
        <v>0.48911698222968031</v>
      </c>
      <c r="D67" s="1348">
        <v>0.77147307600847692</v>
      </c>
      <c r="E67" s="1348">
        <v>0.35590409648565635</v>
      </c>
      <c r="F67" s="1348">
        <v>1.246317863840506E-2</v>
      </c>
      <c r="G67" s="1348">
        <v>0.45395074411100494</v>
      </c>
      <c r="H67" s="1348">
        <v>0.35828397182460858</v>
      </c>
      <c r="I67" s="1348">
        <v>-9.2523768983672969E-2</v>
      </c>
      <c r="J67" s="1348">
        <v>0.19336197472045547</v>
      </c>
      <c r="K67" s="1348">
        <v>9.7883134244405853E-2</v>
      </c>
      <c r="L67" s="1348">
        <v>0.24788797581523325</v>
      </c>
      <c r="M67" s="1348">
        <v>-0.367814516681648</v>
      </c>
      <c r="N67" s="1348">
        <v>-0.11444684962311467</v>
      </c>
      <c r="O67" s="1348">
        <v>-0.6385789418337583</v>
      </c>
      <c r="P67" s="1348">
        <v>0.24111151857052943</v>
      </c>
      <c r="Q67" s="1348">
        <v>-0.41510356631387751</v>
      </c>
      <c r="R67" s="1348">
        <v>0.22577314174702906</v>
      </c>
      <c r="S67" s="1348">
        <v>0.29493817548595413</v>
      </c>
      <c r="T67" s="1348">
        <v>0.26901593298410148</v>
      </c>
      <c r="U67" s="1348">
        <v>4.7578646520613041E-2</v>
      </c>
      <c r="V67" s="1348">
        <v>-0.16157313881397592</v>
      </c>
      <c r="W67" s="1348">
        <v>0.22577314174702906</v>
      </c>
    </row>
    <row r="68" spans="1:23" ht="30" customHeight="1">
      <c r="A68" s="1347">
        <v>2020</v>
      </c>
      <c r="B68" s="1348">
        <v>0.15360446817869683</v>
      </c>
      <c r="C68" s="1348">
        <v>0.17431854364745655</v>
      </c>
      <c r="D68" s="1348">
        <v>0.14606966773935723</v>
      </c>
      <c r="E68" s="1348">
        <v>0.31439406731680375</v>
      </c>
      <c r="F68" s="1348">
        <v>-0.37472840986726169</v>
      </c>
      <c r="G68" s="1348">
        <v>5.4928489938271867E-2</v>
      </c>
      <c r="H68" s="1348">
        <v>0.18743194340558983</v>
      </c>
      <c r="I68" s="1348">
        <v>2.859083837661219E-2</v>
      </c>
      <c r="J68" s="1348">
        <v>0.10037521150401575</v>
      </c>
      <c r="K68" s="1348">
        <v>-4.5262145862727712E-2</v>
      </c>
      <c r="L68" s="1348">
        <v>8.0110060855280052E-2</v>
      </c>
      <c r="M68" s="1348">
        <v>-0.38909758085886692</v>
      </c>
      <c r="N68" s="1348">
        <v>-0.28353694299371229</v>
      </c>
      <c r="O68" s="1348">
        <v>-0.67534175890462733</v>
      </c>
      <c r="P68" s="1348">
        <v>0.20939624714204982</v>
      </c>
      <c r="Q68" s="1348">
        <v>-0.60123595705297106</v>
      </c>
      <c r="R68" s="1348">
        <v>3.6011471777286169E-2</v>
      </c>
      <c r="S68" s="1348">
        <v>8.6216786488269859E-2</v>
      </c>
      <c r="T68" s="1348">
        <v>8.2944632208214186E-2</v>
      </c>
      <c r="U68" s="1348">
        <v>-0.15781832266836748</v>
      </c>
      <c r="V68" s="1348">
        <v>-0.24643995732254806</v>
      </c>
      <c r="W68" s="1348">
        <v>3.6011471777286169E-2</v>
      </c>
    </row>
    <row r="69" spans="1:23" ht="9.75" customHeight="1">
      <c r="A69" s="1346"/>
      <c r="B69" s="1658" t="s">
        <v>709</v>
      </c>
      <c r="C69" s="1659"/>
      <c r="D69" s="1659"/>
      <c r="E69" s="1659"/>
      <c r="F69" s="1659"/>
      <c r="G69" s="1659"/>
      <c r="H69" s="1659"/>
      <c r="I69" s="1659"/>
      <c r="J69" s="1659"/>
      <c r="K69" s="1658" t="s">
        <v>709</v>
      </c>
      <c r="L69" s="1659"/>
      <c r="M69" s="1659"/>
      <c r="N69" s="1659"/>
      <c r="O69" s="1659"/>
      <c r="P69" s="1659"/>
      <c r="Q69" s="1659"/>
      <c r="R69" s="1659"/>
      <c r="S69" s="1658" t="s">
        <v>709</v>
      </c>
      <c r="T69" s="1659"/>
      <c r="U69" s="1659"/>
      <c r="V69" s="1659"/>
      <c r="W69" s="1659"/>
    </row>
    <row r="70" spans="1:23" ht="9.75" customHeight="1">
      <c r="A70" s="1347">
        <v>1991</v>
      </c>
      <c r="B70" s="1349">
        <v>91.719511459899863</v>
      </c>
      <c r="C70" s="1349">
        <v>90.211866169061054</v>
      </c>
      <c r="D70" s="1349">
        <v>98.318340229016812</v>
      </c>
      <c r="E70" s="1349">
        <v>103.57723656189393</v>
      </c>
      <c r="F70" s="1349">
        <v>102.36272084885157</v>
      </c>
      <c r="G70" s="1349">
        <v>93.445327023829648</v>
      </c>
      <c r="H70" s="1349">
        <v>94.504052954916276</v>
      </c>
      <c r="I70" s="1349">
        <v>118.77141522652965</v>
      </c>
      <c r="J70" s="1349">
        <v>94.299823948422869</v>
      </c>
      <c r="K70" s="1349">
        <v>98.138161371402916</v>
      </c>
      <c r="L70" s="1349">
        <v>94.045870324163545</v>
      </c>
      <c r="M70" s="1349">
        <v>108.27790744077491</v>
      </c>
      <c r="N70" s="1349">
        <v>115.95582181406037</v>
      </c>
      <c r="O70" s="1349">
        <v>127.10018125345624</v>
      </c>
      <c r="P70" s="1349">
        <v>92.663568370097039</v>
      </c>
      <c r="Q70" s="1349">
        <v>119.73007810098918</v>
      </c>
      <c r="R70" s="1349">
        <v>97.902712651337367</v>
      </c>
      <c r="S70" s="1349">
        <v>94.523004596572761</v>
      </c>
      <c r="T70" s="1349">
        <v>94.320926339953076</v>
      </c>
      <c r="U70" s="1349">
        <v>112.55460744089558</v>
      </c>
      <c r="V70" s="1349">
        <v>116.51869654782953</v>
      </c>
      <c r="W70" s="1349">
        <v>97.902712651337367</v>
      </c>
    </row>
    <row r="71" spans="1:23" ht="9.75" customHeight="1">
      <c r="A71" s="1347">
        <v>1992</v>
      </c>
      <c r="B71" s="1349">
        <v>93.075653555231</v>
      </c>
      <c r="C71" s="1349">
        <v>91.394490137137609</v>
      </c>
      <c r="D71" s="1349">
        <v>98.553995204495649</v>
      </c>
      <c r="E71" s="1349">
        <v>102.78511857289278</v>
      </c>
      <c r="F71" s="1349">
        <v>102.60271280912089</v>
      </c>
      <c r="G71" s="1349">
        <v>94.250577432257344</v>
      </c>
      <c r="H71" s="1349">
        <v>95.716630562523733</v>
      </c>
      <c r="I71" s="1349">
        <v>116.86121749961077</v>
      </c>
      <c r="J71" s="1349">
        <v>95.410204491264011</v>
      </c>
      <c r="K71" s="1349">
        <v>98.968054350748631</v>
      </c>
      <c r="L71" s="1349">
        <v>95.489030410994715</v>
      </c>
      <c r="M71" s="1349">
        <v>108.73975628731171</v>
      </c>
      <c r="N71" s="1349">
        <v>114.33626457379161</v>
      </c>
      <c r="O71" s="1349">
        <v>125.30014385124095</v>
      </c>
      <c r="P71" s="1349">
        <v>93.510942287811147</v>
      </c>
      <c r="Q71" s="1349">
        <v>118.12572415224216</v>
      </c>
      <c r="R71" s="1349">
        <v>98.54713158446171</v>
      </c>
      <c r="S71" s="1349">
        <v>95.560990959670974</v>
      </c>
      <c r="T71" s="1349">
        <v>95.401631909926024</v>
      </c>
      <c r="U71" s="1349">
        <v>111.41432305967687</v>
      </c>
      <c r="V71" s="1349">
        <v>114.99528180424061</v>
      </c>
      <c r="W71" s="1349">
        <v>98.54713158446171</v>
      </c>
    </row>
    <row r="72" spans="1:23" ht="9.75" customHeight="1">
      <c r="A72" s="1347">
        <v>1993</v>
      </c>
      <c r="B72" s="1349">
        <v>93.991608362595343</v>
      </c>
      <c r="C72" s="1349">
        <v>92.364684789341979</v>
      </c>
      <c r="D72" s="1349">
        <v>98.733798005115972</v>
      </c>
      <c r="E72" s="1349">
        <v>102.59752871812115</v>
      </c>
      <c r="F72" s="1349">
        <v>102.4852667435641</v>
      </c>
      <c r="G72" s="1349">
        <v>94.974085966987772</v>
      </c>
      <c r="H72" s="1349">
        <v>96.685590779507194</v>
      </c>
      <c r="I72" s="1349">
        <v>115.2874980538689</v>
      </c>
      <c r="J72" s="1349">
        <v>96.415400977240509</v>
      </c>
      <c r="K72" s="1349">
        <v>99.573040648763254</v>
      </c>
      <c r="L72" s="1349">
        <v>96.773120731076119</v>
      </c>
      <c r="M72" s="1349">
        <v>109.03089338476856</v>
      </c>
      <c r="N72" s="1349">
        <v>113.36026002545907</v>
      </c>
      <c r="O72" s="1349">
        <v>124.20485702132864</v>
      </c>
      <c r="P72" s="1349">
        <v>94.235178777758208</v>
      </c>
      <c r="Q72" s="1349">
        <v>117.12865288156556</v>
      </c>
      <c r="R72" s="1349">
        <v>99.093932319118196</v>
      </c>
      <c r="S72" s="1349">
        <v>96.374479543381696</v>
      </c>
      <c r="T72" s="1349">
        <v>96.248860360329132</v>
      </c>
      <c r="U72" s="1349">
        <v>110.73217407474897</v>
      </c>
      <c r="V72" s="1349">
        <v>114.07312231424554</v>
      </c>
      <c r="W72" s="1349">
        <v>99.093932319118196</v>
      </c>
    </row>
    <row r="73" spans="1:23" ht="15" customHeight="1">
      <c r="A73" s="1347">
        <v>1994</v>
      </c>
      <c r="B73" s="1349">
        <v>94.417209793065112</v>
      </c>
      <c r="C73" s="1349">
        <v>92.890745367490894</v>
      </c>
      <c r="D73" s="1349">
        <v>98.574939770067587</v>
      </c>
      <c r="E73" s="1349">
        <v>102.39294409652381</v>
      </c>
      <c r="F73" s="1349">
        <v>101.97993367222197</v>
      </c>
      <c r="G73" s="1349">
        <v>95.225564756915105</v>
      </c>
      <c r="H73" s="1349">
        <v>97.072532652652072</v>
      </c>
      <c r="I73" s="1349">
        <v>114.19181068036742</v>
      </c>
      <c r="J73" s="1349">
        <v>97.201367735523732</v>
      </c>
      <c r="K73" s="1349">
        <v>99.868216232860121</v>
      </c>
      <c r="L73" s="1349">
        <v>97.635579447709972</v>
      </c>
      <c r="M73" s="1349">
        <v>108.95309558648657</v>
      </c>
      <c r="N73" s="1349">
        <v>112.5655057427858</v>
      </c>
      <c r="O73" s="1349">
        <v>123.27917450900667</v>
      </c>
      <c r="P73" s="1349">
        <v>94.660377272268704</v>
      </c>
      <c r="Q73" s="1349">
        <v>116.38627984824403</v>
      </c>
      <c r="R73" s="1349">
        <v>99.340008135727203</v>
      </c>
      <c r="S73" s="1349">
        <v>96.798013399974735</v>
      </c>
      <c r="T73" s="1349">
        <v>96.703403010332153</v>
      </c>
      <c r="U73" s="1349">
        <v>110.12548151143176</v>
      </c>
      <c r="V73" s="1349">
        <v>113.34173026643704</v>
      </c>
      <c r="W73" s="1349">
        <v>99.340008135727203</v>
      </c>
    </row>
    <row r="74" spans="1:23" ht="9.75" customHeight="1">
      <c r="A74" s="1347">
        <v>1995</v>
      </c>
      <c r="B74" s="1349">
        <v>94.674393188969461</v>
      </c>
      <c r="C74" s="1349">
        <v>93.338082877509464</v>
      </c>
      <c r="D74" s="1349">
        <v>98.261772734295874</v>
      </c>
      <c r="E74" s="1349">
        <v>102.39731417942184</v>
      </c>
      <c r="F74" s="1349">
        <v>101.66044437511343</v>
      </c>
      <c r="G74" s="1349">
        <v>95.149005689820285</v>
      </c>
      <c r="H74" s="1349">
        <v>97.338415623069494</v>
      </c>
      <c r="I74" s="1349">
        <v>113.47731589599876</v>
      </c>
      <c r="J74" s="1349">
        <v>97.942302767832444</v>
      </c>
      <c r="K74" s="1349">
        <v>100.15847964097401</v>
      </c>
      <c r="L74" s="1349">
        <v>98.268188055482469</v>
      </c>
      <c r="M74" s="1349">
        <v>108.86360796359224</v>
      </c>
      <c r="N74" s="1349">
        <v>111.95458153841845</v>
      </c>
      <c r="O74" s="1349">
        <v>122.32550728428228</v>
      </c>
      <c r="P74" s="1349">
        <v>95.120798062703415</v>
      </c>
      <c r="Q74" s="1349">
        <v>115.62158432378797</v>
      </c>
      <c r="R74" s="1349">
        <v>99.536155330617021</v>
      </c>
      <c r="S74" s="1349">
        <v>97.13701434746595</v>
      </c>
      <c r="T74" s="1349">
        <v>97.077127887890157</v>
      </c>
      <c r="U74" s="1349">
        <v>109.59521755355175</v>
      </c>
      <c r="V74" s="1349">
        <v>112.75101566294396</v>
      </c>
      <c r="W74" s="1349">
        <v>99.536155330617021</v>
      </c>
    </row>
    <row r="75" spans="1:23" ht="9.75" customHeight="1">
      <c r="A75" s="1347">
        <v>1996</v>
      </c>
      <c r="B75" s="1349">
        <v>95.017072861961026</v>
      </c>
      <c r="C75" s="1349">
        <v>93.755751401150775</v>
      </c>
      <c r="D75" s="1349">
        <v>97.808803584610899</v>
      </c>
      <c r="E75" s="1349">
        <v>102.66053074656797</v>
      </c>
      <c r="F75" s="1349">
        <v>101.42165237464545</v>
      </c>
      <c r="G75" s="1349">
        <v>94.993634161455688</v>
      </c>
      <c r="H75" s="1349">
        <v>97.640304937384172</v>
      </c>
      <c r="I75" s="1349">
        <v>112.92299548497587</v>
      </c>
      <c r="J75" s="1349">
        <v>98.479065198753432</v>
      </c>
      <c r="K75" s="1349">
        <v>100.44482232146845</v>
      </c>
      <c r="L75" s="1349">
        <v>98.86354646218571</v>
      </c>
      <c r="M75" s="1349">
        <v>108.7818799656561</v>
      </c>
      <c r="N75" s="1349">
        <v>111.36820240866051</v>
      </c>
      <c r="O75" s="1349">
        <v>121.4445021198308</v>
      </c>
      <c r="P75" s="1349">
        <v>95.651979812914064</v>
      </c>
      <c r="Q75" s="1349">
        <v>114.91026866943626</v>
      </c>
      <c r="R75" s="1349">
        <v>99.730425841012647</v>
      </c>
      <c r="S75" s="1349">
        <v>97.455354330691577</v>
      </c>
      <c r="T75" s="1349">
        <v>97.436535333914335</v>
      </c>
      <c r="U75" s="1349">
        <v>109.11396786359114</v>
      </c>
      <c r="V75" s="1349">
        <v>112.26189125554679</v>
      </c>
      <c r="W75" s="1349">
        <v>99.730425841012647</v>
      </c>
    </row>
    <row r="76" spans="1:23" ht="9.75" customHeight="1">
      <c r="A76" s="1347">
        <v>1997</v>
      </c>
      <c r="B76" s="1349">
        <v>95.249029670041978</v>
      </c>
      <c r="C76" s="1349">
        <v>93.982780239358547</v>
      </c>
      <c r="D76" s="1349">
        <v>96.883580261749842</v>
      </c>
      <c r="E76" s="1349">
        <v>103.19133396375825</v>
      </c>
      <c r="F76" s="1349">
        <v>100.91331940379997</v>
      </c>
      <c r="G76" s="1349">
        <v>94.686102191425832</v>
      </c>
      <c r="H76" s="1349">
        <v>97.741967031946061</v>
      </c>
      <c r="I76" s="1349">
        <v>112.36045461622295</v>
      </c>
      <c r="J76" s="1349">
        <v>98.800013051202228</v>
      </c>
      <c r="K76" s="1349">
        <v>100.59180454136303</v>
      </c>
      <c r="L76" s="1349">
        <v>99.346881461279253</v>
      </c>
      <c r="M76" s="1349">
        <v>108.52107594758121</v>
      </c>
      <c r="N76" s="1349">
        <v>110.71499384653259</v>
      </c>
      <c r="O76" s="1349">
        <v>120.52734445610351</v>
      </c>
      <c r="P76" s="1349">
        <v>96.14389678812735</v>
      </c>
      <c r="Q76" s="1349">
        <v>114.22585092365662</v>
      </c>
      <c r="R76" s="1349">
        <v>99.783670795605147</v>
      </c>
      <c r="S76" s="1349">
        <v>97.601955472613412</v>
      </c>
      <c r="T76" s="1349">
        <v>97.640204529948193</v>
      </c>
      <c r="U76" s="1349">
        <v>108.55187734928845</v>
      </c>
      <c r="V76" s="1349">
        <v>111.80091508458652</v>
      </c>
      <c r="W76" s="1349">
        <v>99.783670795605147</v>
      </c>
    </row>
    <row r="77" spans="1:23" ht="9.75" customHeight="1">
      <c r="A77" s="1347">
        <v>1998</v>
      </c>
      <c r="B77" s="1349">
        <v>95.362391880594899</v>
      </c>
      <c r="C77" s="1349">
        <v>94.090420387136405</v>
      </c>
      <c r="D77" s="1349">
        <v>95.743675141776393</v>
      </c>
      <c r="E77" s="1349">
        <v>103.81706509278941</v>
      </c>
      <c r="F77" s="1349">
        <v>100.11099628162457</v>
      </c>
      <c r="G77" s="1349">
        <v>94.240042814489328</v>
      </c>
      <c r="H77" s="1349">
        <v>97.730100749303588</v>
      </c>
      <c r="I77" s="1349">
        <v>111.69883232134517</v>
      </c>
      <c r="J77" s="1349">
        <v>99.034655385417366</v>
      </c>
      <c r="K77" s="1349">
        <v>100.58742752216718</v>
      </c>
      <c r="L77" s="1349">
        <v>99.637839756182302</v>
      </c>
      <c r="M77" s="1349">
        <v>107.93860020396728</v>
      </c>
      <c r="N77" s="1349">
        <v>109.91709464939485</v>
      </c>
      <c r="O77" s="1349">
        <v>119.3453808933595</v>
      </c>
      <c r="P77" s="1349">
        <v>96.508950224427892</v>
      </c>
      <c r="Q77" s="1349">
        <v>113.48551140919622</v>
      </c>
      <c r="R77" s="1349">
        <v>99.705391139182126</v>
      </c>
      <c r="S77" s="1349">
        <v>97.61091183572826</v>
      </c>
      <c r="T77" s="1349">
        <v>97.71033069412502</v>
      </c>
      <c r="U77" s="1349">
        <v>107.86651891134356</v>
      </c>
      <c r="V77" s="1349">
        <v>111.24212518627392</v>
      </c>
      <c r="W77" s="1349">
        <v>99.705391139182126</v>
      </c>
    </row>
    <row r="78" spans="1:23" ht="15" customHeight="1">
      <c r="A78" s="1347">
        <v>1999</v>
      </c>
      <c r="B78" s="1349">
        <v>95.604609723664211</v>
      </c>
      <c r="C78" s="1349">
        <v>94.377405954678352</v>
      </c>
      <c r="D78" s="1349">
        <v>94.902144242819617</v>
      </c>
      <c r="E78" s="1349">
        <v>104.28142686443719</v>
      </c>
      <c r="F78" s="1349">
        <v>99.231275752262306</v>
      </c>
      <c r="G78" s="1349">
        <v>94.015097740972337</v>
      </c>
      <c r="H78" s="1349">
        <v>97.818690373152208</v>
      </c>
      <c r="I78" s="1349">
        <v>111.03696092168768</v>
      </c>
      <c r="J78" s="1349">
        <v>99.286208421351716</v>
      </c>
      <c r="K78" s="1349">
        <v>100.57481472167876</v>
      </c>
      <c r="L78" s="1349">
        <v>99.786245350854983</v>
      </c>
      <c r="M78" s="1349">
        <v>107.39099238549011</v>
      </c>
      <c r="N78" s="1349">
        <v>109.04347180866733</v>
      </c>
      <c r="O78" s="1349">
        <v>118.07736545579598</v>
      </c>
      <c r="P78" s="1349">
        <v>96.821943560664778</v>
      </c>
      <c r="Q78" s="1349">
        <v>112.72645427794598</v>
      </c>
      <c r="R78" s="1349">
        <v>99.676558997494482</v>
      </c>
      <c r="S78" s="1349">
        <v>97.691899517763773</v>
      </c>
      <c r="T78" s="1349">
        <v>97.84043681115547</v>
      </c>
      <c r="U78" s="1349">
        <v>107.18752329190417</v>
      </c>
      <c r="V78" s="1349">
        <v>110.60838752114503</v>
      </c>
      <c r="W78" s="1349">
        <v>99.676558997494482</v>
      </c>
    </row>
    <row r="79" spans="1:23" ht="9.75" customHeight="1">
      <c r="A79" s="1347">
        <v>2000</v>
      </c>
      <c r="B79" s="1349">
        <v>95.935185450148737</v>
      </c>
      <c r="C79" s="1349">
        <v>94.880282741993938</v>
      </c>
      <c r="D79" s="1349">
        <v>94.387600359376705</v>
      </c>
      <c r="E79" s="1349">
        <v>104.42203832805484</v>
      </c>
      <c r="F79" s="1349">
        <v>98.582847474609594</v>
      </c>
      <c r="G79" s="1349">
        <v>94.220494620021412</v>
      </c>
      <c r="H79" s="1349">
        <v>98.010343877699043</v>
      </c>
      <c r="I79" s="1349">
        <v>110.23185427370387</v>
      </c>
      <c r="J79" s="1349">
        <v>99.574160092292814</v>
      </c>
      <c r="K79" s="1349">
        <v>100.5875176538366</v>
      </c>
      <c r="L79" s="1349">
        <v>99.892911872025962</v>
      </c>
      <c r="M79" s="1349">
        <v>107.03777828836782</v>
      </c>
      <c r="N79" s="1349">
        <v>108.15540201711866</v>
      </c>
      <c r="O79" s="1349">
        <v>116.6707654376751</v>
      </c>
      <c r="P79" s="1349">
        <v>97.186012741190993</v>
      </c>
      <c r="Q79" s="1349">
        <v>111.90555968678264</v>
      </c>
      <c r="R79" s="1349">
        <v>99.718442237285558</v>
      </c>
      <c r="S79" s="1349">
        <v>97.878617702804235</v>
      </c>
      <c r="T79" s="1349">
        <v>98.064492884055241</v>
      </c>
      <c r="U79" s="1349">
        <v>106.48419814901185</v>
      </c>
      <c r="V79" s="1349">
        <v>109.85249622990504</v>
      </c>
      <c r="W79" s="1349">
        <v>99.718442237285558</v>
      </c>
    </row>
    <row r="80" spans="1:23" ht="9.75" customHeight="1">
      <c r="A80" s="1347">
        <v>2001</v>
      </c>
      <c r="B80" s="1349">
        <v>96.389097335455546</v>
      </c>
      <c r="C80" s="1349">
        <v>95.503511600236877</v>
      </c>
      <c r="D80" s="1349">
        <v>94.14307541760374</v>
      </c>
      <c r="E80" s="1349">
        <v>104.16922093965684</v>
      </c>
      <c r="F80" s="1349">
        <v>98.259908293072186</v>
      </c>
      <c r="G80" s="1349">
        <v>94.603515294912967</v>
      </c>
      <c r="H80" s="1349">
        <v>98.14188357677142</v>
      </c>
      <c r="I80" s="1349">
        <v>109.22297991592714</v>
      </c>
      <c r="J80" s="1349">
        <v>99.83722814809154</v>
      </c>
      <c r="K80" s="1349">
        <v>100.65131960932203</v>
      </c>
      <c r="L80" s="1349">
        <v>100.10773293837869</v>
      </c>
      <c r="M80" s="1349">
        <v>106.71096707097335</v>
      </c>
      <c r="N80" s="1349">
        <v>107.12033204400031</v>
      </c>
      <c r="O80" s="1349">
        <v>115.06032780943973</v>
      </c>
      <c r="P80" s="1349">
        <v>97.607906948459089</v>
      </c>
      <c r="Q80" s="1349">
        <v>110.93917606437381</v>
      </c>
      <c r="R80" s="1349">
        <v>99.792695530172125</v>
      </c>
      <c r="S80" s="1349">
        <v>98.142192534179941</v>
      </c>
      <c r="T80" s="1349">
        <v>98.355120900258399</v>
      </c>
      <c r="U80" s="1349">
        <v>105.6733345182343</v>
      </c>
      <c r="V80" s="1349">
        <v>108.8839355712124</v>
      </c>
      <c r="W80" s="1349">
        <v>99.792695530172125</v>
      </c>
    </row>
    <row r="81" spans="1:23" ht="9.75" customHeight="1">
      <c r="A81" s="1347">
        <v>2002</v>
      </c>
      <c r="B81" s="1349">
        <v>96.899444913198408</v>
      </c>
      <c r="C81" s="1349">
        <v>96.057729518941827</v>
      </c>
      <c r="D81" s="1349">
        <v>94.025390993836808</v>
      </c>
      <c r="E81" s="1349">
        <v>103.68523425869839</v>
      </c>
      <c r="F81" s="1349">
        <v>98.332055876128152</v>
      </c>
      <c r="G81" s="1349">
        <v>94.753027998422624</v>
      </c>
      <c r="H81" s="1349">
        <v>98.254662161391224</v>
      </c>
      <c r="I81" s="1349">
        <v>108.16029892573563</v>
      </c>
      <c r="J81" s="1349">
        <v>100.07807869037026</v>
      </c>
      <c r="K81" s="1349">
        <v>100.75573714833651</v>
      </c>
      <c r="L81" s="1349">
        <v>100.3831909831697</v>
      </c>
      <c r="M81" s="1349">
        <v>106.45086847334922</v>
      </c>
      <c r="N81" s="1349">
        <v>106.07275612195683</v>
      </c>
      <c r="O81" s="1349">
        <v>113.48586414961957</v>
      </c>
      <c r="P81" s="1349">
        <v>98.025477460718534</v>
      </c>
      <c r="Q81" s="1349">
        <v>109.93720586189542</v>
      </c>
      <c r="R81" s="1349">
        <v>99.867497260536439</v>
      </c>
      <c r="S81" s="1349">
        <v>98.416612780709912</v>
      </c>
      <c r="T81" s="1349">
        <v>98.650418306507447</v>
      </c>
      <c r="U81" s="1349">
        <v>104.84616188057245</v>
      </c>
      <c r="V81" s="1349">
        <v>107.85920591538415</v>
      </c>
      <c r="W81" s="1349">
        <v>99.867497260536439</v>
      </c>
    </row>
    <row r="82" spans="1:23" ht="9.75" customHeight="1">
      <c r="A82" s="1347">
        <v>2003</v>
      </c>
      <c r="B82" s="1349">
        <v>97.203867965669247</v>
      </c>
      <c r="C82" s="1349">
        <v>96.36637156677233</v>
      </c>
      <c r="D82" s="1349">
        <v>93.766216301281275</v>
      </c>
      <c r="E82" s="1349">
        <v>103.22520210621811</v>
      </c>
      <c r="F82" s="1349">
        <v>98.523449464442947</v>
      </c>
      <c r="G82" s="1349">
        <v>94.741986366965236</v>
      </c>
      <c r="H82" s="1349">
        <v>98.272510484871304</v>
      </c>
      <c r="I82" s="1349">
        <v>107.20585396232291</v>
      </c>
      <c r="J82" s="1349">
        <v>100.21378326295037</v>
      </c>
      <c r="K82" s="1349">
        <v>100.75223891291743</v>
      </c>
      <c r="L82" s="1349">
        <v>100.4909239215484</v>
      </c>
      <c r="M82" s="1349">
        <v>106.12304951245369</v>
      </c>
      <c r="N82" s="1349">
        <v>105.19896129371953</v>
      </c>
      <c r="O82" s="1349">
        <v>112.11014997038619</v>
      </c>
      <c r="P82" s="1349">
        <v>98.305884900426705</v>
      </c>
      <c r="Q82" s="1349">
        <v>108.96139410658505</v>
      </c>
      <c r="R82" s="1349">
        <v>99.831181640497206</v>
      </c>
      <c r="S82" s="1349">
        <v>98.538881890926632</v>
      </c>
      <c r="T82" s="1349">
        <v>98.792996950880678</v>
      </c>
      <c r="U82" s="1349">
        <v>104.07804941037051</v>
      </c>
      <c r="V82" s="1349">
        <v>106.94937970305801</v>
      </c>
      <c r="W82" s="1349">
        <v>99.831181640497206</v>
      </c>
    </row>
    <row r="83" spans="1:23" ht="15" customHeight="1">
      <c r="A83" s="1347">
        <v>2004</v>
      </c>
      <c r="B83" s="1349">
        <v>97.346800108278003</v>
      </c>
      <c r="C83" s="1349">
        <v>96.531219284903798</v>
      </c>
      <c r="D83" s="1349">
        <v>93.445438262173312</v>
      </c>
      <c r="E83" s="1349">
        <v>102.84472164797445</v>
      </c>
      <c r="F83" s="1349">
        <v>98.537848982059103</v>
      </c>
      <c r="G83" s="1349">
        <v>94.674609881133463</v>
      </c>
      <c r="H83" s="1349">
        <v>98.239454411795862</v>
      </c>
      <c r="I83" s="1349">
        <v>106.33710104312627</v>
      </c>
      <c r="J83" s="1349">
        <v>100.24997876640494</v>
      </c>
      <c r="K83" s="1349">
        <v>100.66916004663638</v>
      </c>
      <c r="L83" s="1349">
        <v>100.52194922217265</v>
      </c>
      <c r="M83" s="1349">
        <v>105.61867389017208</v>
      </c>
      <c r="N83" s="1349">
        <v>104.44980827078106</v>
      </c>
      <c r="O83" s="1349">
        <v>110.8068300551348</v>
      </c>
      <c r="P83" s="1349">
        <v>98.469130750997707</v>
      </c>
      <c r="Q83" s="1349">
        <v>108.0213075803575</v>
      </c>
      <c r="R83" s="1349">
        <v>99.71824881513939</v>
      </c>
      <c r="S83" s="1349">
        <v>98.554988012258008</v>
      </c>
      <c r="T83" s="1349">
        <v>98.827040079743739</v>
      </c>
      <c r="U83" s="1349">
        <v>103.36388691059175</v>
      </c>
      <c r="V83" s="1349">
        <v>106.12567928633983</v>
      </c>
      <c r="W83" s="1349">
        <v>99.71824881513939</v>
      </c>
    </row>
    <row r="84" spans="1:23" ht="9.75" customHeight="1">
      <c r="A84" s="1347">
        <v>2005</v>
      </c>
      <c r="B84" s="1349">
        <v>97.430897995217876</v>
      </c>
      <c r="C84" s="1349">
        <v>96.653372799037811</v>
      </c>
      <c r="D84" s="1349">
        <v>93.290671656738027</v>
      </c>
      <c r="E84" s="1349">
        <v>102.45845487626393</v>
      </c>
      <c r="F84" s="1349">
        <v>98.495550399061628</v>
      </c>
      <c r="G84" s="1349">
        <v>94.704805363078137</v>
      </c>
      <c r="H84" s="1349">
        <v>98.180530494553409</v>
      </c>
      <c r="I84" s="1349">
        <v>105.47127510509108</v>
      </c>
      <c r="J84" s="1349">
        <v>100.16708839739235</v>
      </c>
      <c r="K84" s="1349">
        <v>100.52856590881143</v>
      </c>
      <c r="L84" s="1349">
        <v>100.51302107810811</v>
      </c>
      <c r="M84" s="1349">
        <v>104.98621406890547</v>
      </c>
      <c r="N84" s="1349">
        <v>103.76637904622115</v>
      </c>
      <c r="O84" s="1349">
        <v>109.53394965161934</v>
      </c>
      <c r="P84" s="1349">
        <v>98.5895263233934</v>
      </c>
      <c r="Q84" s="1349">
        <v>107.04055067690759</v>
      </c>
      <c r="R84" s="1349">
        <v>99.571595654235296</v>
      </c>
      <c r="S84" s="1349">
        <v>98.527807938083072</v>
      </c>
      <c r="T84" s="1349">
        <v>98.80665320287784</v>
      </c>
      <c r="U84" s="1349">
        <v>102.70072043807102</v>
      </c>
      <c r="V84" s="1349">
        <v>105.32094885290957</v>
      </c>
      <c r="W84" s="1349">
        <v>99.571595654235296</v>
      </c>
    </row>
    <row r="85" spans="1:23" ht="9.75" customHeight="1">
      <c r="A85" s="1347">
        <v>2006</v>
      </c>
      <c r="B85" s="1349">
        <v>97.415293442911562</v>
      </c>
      <c r="C85" s="1349">
        <v>96.78964806143955</v>
      </c>
      <c r="D85" s="1349">
        <v>93.2727028217938</v>
      </c>
      <c r="E85" s="1349">
        <v>101.97616767198805</v>
      </c>
      <c r="F85" s="1349">
        <v>98.486550700551533</v>
      </c>
      <c r="G85" s="1349">
        <v>95.021350909807893</v>
      </c>
      <c r="H85" s="1349">
        <v>97.921330458041766</v>
      </c>
      <c r="I85" s="1349">
        <v>104.57972909855208</v>
      </c>
      <c r="J85" s="1349">
        <v>99.975205254911685</v>
      </c>
      <c r="K85" s="1349">
        <v>100.31931960504077</v>
      </c>
      <c r="L85" s="1349">
        <v>100.39960884808838</v>
      </c>
      <c r="M85" s="1349">
        <v>104.24612724172542</v>
      </c>
      <c r="N85" s="1349">
        <v>103.10034512979283</v>
      </c>
      <c r="O85" s="1349">
        <v>108.28021668290553</v>
      </c>
      <c r="P85" s="1349">
        <v>98.635926952754673</v>
      </c>
      <c r="Q85" s="1349">
        <v>105.93232911393575</v>
      </c>
      <c r="R85" s="1349">
        <v>99.371409853901028</v>
      </c>
      <c r="S85" s="1349">
        <v>98.44375090809379</v>
      </c>
      <c r="T85" s="1349">
        <v>98.719077383371314</v>
      </c>
      <c r="U85" s="1349">
        <v>102.03988471395485</v>
      </c>
      <c r="V85" s="1349">
        <v>104.48110682084432</v>
      </c>
      <c r="W85" s="1349">
        <v>99.371409853901028</v>
      </c>
    </row>
    <row r="86" spans="1:23" ht="9.75" customHeight="1">
      <c r="A86" s="1347">
        <v>2007</v>
      </c>
      <c r="B86" s="1349">
        <v>97.365479266736074</v>
      </c>
      <c r="C86" s="1349">
        <v>96.935933082180824</v>
      </c>
      <c r="D86" s="1349">
        <v>93.314391663376199</v>
      </c>
      <c r="E86" s="1349">
        <v>101.41805143668499</v>
      </c>
      <c r="F86" s="1349">
        <v>98.390103931518297</v>
      </c>
      <c r="G86" s="1349">
        <v>95.55771505830657</v>
      </c>
      <c r="H86" s="1349">
        <v>97.682945315670821</v>
      </c>
      <c r="I86" s="1349">
        <v>103.63468784057294</v>
      </c>
      <c r="J86" s="1349">
        <v>99.762018690895857</v>
      </c>
      <c r="K86" s="1349">
        <v>100.06768325049951</v>
      </c>
      <c r="L86" s="1349">
        <v>100.22486522842533</v>
      </c>
      <c r="M86" s="1349">
        <v>103.48336618577147</v>
      </c>
      <c r="N86" s="1349">
        <v>102.34812090132266</v>
      </c>
      <c r="O86" s="1349">
        <v>106.92525671621939</v>
      </c>
      <c r="P86" s="1349">
        <v>98.66373217837949</v>
      </c>
      <c r="Q86" s="1349">
        <v>104.79476017649095</v>
      </c>
      <c r="R86" s="1349">
        <v>99.150034535034521</v>
      </c>
      <c r="S86" s="1349">
        <v>98.347883686755537</v>
      </c>
      <c r="T86" s="1349">
        <v>98.615886148540071</v>
      </c>
      <c r="U86" s="1349">
        <v>101.33505767168954</v>
      </c>
      <c r="V86" s="1349">
        <v>103.56841240440913</v>
      </c>
      <c r="W86" s="1349">
        <v>99.150034535034521</v>
      </c>
    </row>
    <row r="87" spans="1:23" ht="9.75" customHeight="1">
      <c r="A87" s="1347">
        <v>2008</v>
      </c>
      <c r="B87" s="1349">
        <v>97.296726627969235</v>
      </c>
      <c r="C87" s="1349">
        <v>96.985190805339883</v>
      </c>
      <c r="D87" s="1349">
        <v>93.442033339628153</v>
      </c>
      <c r="E87" s="1349">
        <v>100.82869720140701</v>
      </c>
      <c r="F87" s="1349">
        <v>98.162111569262436</v>
      </c>
      <c r="G87" s="1349">
        <v>95.834600867556759</v>
      </c>
      <c r="H87" s="1349">
        <v>97.520810819180994</v>
      </c>
      <c r="I87" s="1349">
        <v>102.6298614354663</v>
      </c>
      <c r="J87" s="1349">
        <v>99.463948529511654</v>
      </c>
      <c r="K87" s="1349">
        <v>99.71703725710853</v>
      </c>
      <c r="L87" s="1349">
        <v>99.909900146148757</v>
      </c>
      <c r="M87" s="1349">
        <v>102.76091486986</v>
      </c>
      <c r="N87" s="1349">
        <v>101.55176959177291</v>
      </c>
      <c r="O87" s="1349">
        <v>105.50834654089762</v>
      </c>
      <c r="P87" s="1349">
        <v>98.613429677912848</v>
      </c>
      <c r="Q87" s="1349">
        <v>103.69989513512964</v>
      </c>
      <c r="R87" s="1349">
        <v>98.869942128705958</v>
      </c>
      <c r="S87" s="1349">
        <v>98.188413558620383</v>
      </c>
      <c r="T87" s="1349">
        <v>98.441129084411827</v>
      </c>
      <c r="U87" s="1349">
        <v>100.62407346518971</v>
      </c>
      <c r="V87" s="1349">
        <v>102.623912791298</v>
      </c>
      <c r="W87" s="1349">
        <v>98.869942128705958</v>
      </c>
    </row>
    <row r="88" spans="1:23" ht="15" customHeight="1">
      <c r="A88" s="1347">
        <v>2009</v>
      </c>
      <c r="B88" s="1349">
        <v>97.155452179641088</v>
      </c>
      <c r="C88" s="1349">
        <v>96.889761309558352</v>
      </c>
      <c r="D88" s="1349">
        <v>93.547185359405319</v>
      </c>
      <c r="E88" s="1349">
        <v>100.26086967077495</v>
      </c>
      <c r="F88" s="1349">
        <v>97.987817408116825</v>
      </c>
      <c r="G88" s="1349">
        <v>95.699340882203813</v>
      </c>
      <c r="H88" s="1349">
        <v>97.358040628978173</v>
      </c>
      <c r="I88" s="1349">
        <v>101.654429394364</v>
      </c>
      <c r="J88" s="1349">
        <v>99.118053583310413</v>
      </c>
      <c r="K88" s="1349">
        <v>99.286067046582914</v>
      </c>
      <c r="L88" s="1349">
        <v>99.489905369113032</v>
      </c>
      <c r="M88" s="1349">
        <v>101.97678965168353</v>
      </c>
      <c r="N88" s="1349">
        <v>100.82094552344768</v>
      </c>
      <c r="O88" s="1349">
        <v>104.17320349974047</v>
      </c>
      <c r="P88" s="1349">
        <v>98.468251951199193</v>
      </c>
      <c r="Q88" s="1349">
        <v>102.69760141828698</v>
      </c>
      <c r="R88" s="1349">
        <v>98.526004499660189</v>
      </c>
      <c r="S88" s="1349">
        <v>97.942650202599381</v>
      </c>
      <c r="T88" s="1349">
        <v>98.176681645023834</v>
      </c>
      <c r="U88" s="1349">
        <v>99.954967946600689</v>
      </c>
      <c r="V88" s="1349">
        <v>101.73921523386062</v>
      </c>
      <c r="W88" s="1349">
        <v>98.526004499660189</v>
      </c>
    </row>
    <row r="89" spans="1:23" ht="9.75" customHeight="1">
      <c r="A89" s="1347">
        <v>2010</v>
      </c>
      <c r="B89" s="1349">
        <v>97.057953825527775</v>
      </c>
      <c r="C89" s="1349">
        <v>96.908284845139718</v>
      </c>
      <c r="D89" s="1349">
        <v>93.684126193868849</v>
      </c>
      <c r="E89" s="1349">
        <v>99.795536769594264</v>
      </c>
      <c r="F89" s="1349">
        <v>97.828522744488055</v>
      </c>
      <c r="G89" s="1349">
        <v>95.865359698045182</v>
      </c>
      <c r="H89" s="1349">
        <v>97.298138721408051</v>
      </c>
      <c r="I89" s="1349">
        <v>100.88220457730033</v>
      </c>
      <c r="J89" s="1349">
        <v>98.860977908301081</v>
      </c>
      <c r="K89" s="1349">
        <v>98.955655612975065</v>
      </c>
      <c r="L89" s="1349">
        <v>99.173675466427326</v>
      </c>
      <c r="M89" s="1349">
        <v>101.25554762797334</v>
      </c>
      <c r="N89" s="1349">
        <v>100.19137295909179</v>
      </c>
      <c r="O89" s="1349">
        <v>103.04993195742574</v>
      </c>
      <c r="P89" s="1349">
        <v>98.416754283006583</v>
      </c>
      <c r="Q89" s="1349">
        <v>101.84957783686279</v>
      </c>
      <c r="R89" s="1349">
        <v>98.283023437389915</v>
      </c>
      <c r="S89" s="1349">
        <v>97.790133116695031</v>
      </c>
      <c r="T89" s="1349">
        <v>98.008752706894157</v>
      </c>
      <c r="U89" s="1349">
        <v>99.404973642600794</v>
      </c>
      <c r="V89" s="1349">
        <v>100.99794381634315</v>
      </c>
      <c r="W89" s="1349">
        <v>98.283023437389915</v>
      </c>
    </row>
    <row r="90" spans="1:23" ht="9.75" customHeight="1">
      <c r="A90" s="1347">
        <v>2011</v>
      </c>
      <c r="B90" s="1349">
        <v>97.197126058203963</v>
      </c>
      <c r="C90" s="1349">
        <v>97.226145582771181</v>
      </c>
      <c r="D90" s="1349">
        <v>94.484426055955183</v>
      </c>
      <c r="E90" s="1349">
        <v>99.427923777661519</v>
      </c>
      <c r="F90" s="1349">
        <v>97.77047468909791</v>
      </c>
      <c r="G90" s="1349">
        <v>96.442115937130296</v>
      </c>
      <c r="H90" s="1349">
        <v>97.498952735357449</v>
      </c>
      <c r="I90" s="1349">
        <v>100.31723493694535</v>
      </c>
      <c r="J90" s="1349">
        <v>98.728802746440152</v>
      </c>
      <c r="K90" s="1349">
        <v>98.835374900143975</v>
      </c>
      <c r="L90" s="1349">
        <v>99.005900759214654</v>
      </c>
      <c r="M90" s="1349">
        <v>100.76094711765204</v>
      </c>
      <c r="N90" s="1349">
        <v>99.758136421966938</v>
      </c>
      <c r="O90" s="1349">
        <v>102.07774215591189</v>
      </c>
      <c r="P90" s="1349">
        <v>98.467759823312022</v>
      </c>
      <c r="Q90" s="1349">
        <v>101.14325354698838</v>
      </c>
      <c r="R90" s="1349">
        <v>98.271897991412615</v>
      </c>
      <c r="S90" s="1349">
        <v>97.882368324502693</v>
      </c>
      <c r="T90" s="1349">
        <v>98.063287831028717</v>
      </c>
      <c r="U90" s="1349">
        <v>99.125252674315675</v>
      </c>
      <c r="V90" s="1349">
        <v>100.41749100977357</v>
      </c>
      <c r="W90" s="1349">
        <v>98.271897991412615</v>
      </c>
    </row>
    <row r="91" spans="1:23" ht="9.75" customHeight="1">
      <c r="A91" s="1347">
        <v>2012</v>
      </c>
      <c r="B91" s="1349">
        <v>97.616670884989261</v>
      </c>
      <c r="C91" s="1349">
        <v>97.759404101384916</v>
      </c>
      <c r="D91" s="1349">
        <v>95.87037259580994</v>
      </c>
      <c r="E91" s="1349">
        <v>99.190603998059359</v>
      </c>
      <c r="F91" s="1349">
        <v>98.018416383051161</v>
      </c>
      <c r="G91" s="1349">
        <v>97.246915666722998</v>
      </c>
      <c r="H91" s="1349">
        <v>97.882585741227018</v>
      </c>
      <c r="I91" s="1349">
        <v>99.866915771446358</v>
      </c>
      <c r="J91" s="1349">
        <v>98.729856491367102</v>
      </c>
      <c r="K91" s="1349">
        <v>98.861113124990595</v>
      </c>
      <c r="L91" s="1349">
        <v>98.957465577664564</v>
      </c>
      <c r="M91" s="1349">
        <v>100.37840768464883</v>
      </c>
      <c r="N91" s="1349">
        <v>99.56094045718703</v>
      </c>
      <c r="O91" s="1349">
        <v>101.22989909882085</v>
      </c>
      <c r="P91" s="1349">
        <v>98.580211045529211</v>
      </c>
      <c r="Q91" s="1349">
        <v>100.56822987266936</v>
      </c>
      <c r="R91" s="1349">
        <v>98.456557379848761</v>
      </c>
      <c r="S91" s="1349">
        <v>98.17657733133214</v>
      </c>
      <c r="T91" s="1349">
        <v>98.299368535456097</v>
      </c>
      <c r="U91" s="1349">
        <v>99.099564586284686</v>
      </c>
      <c r="V91" s="1349">
        <v>99.998733209851835</v>
      </c>
      <c r="W91" s="1349">
        <v>98.456557379848761</v>
      </c>
    </row>
    <row r="92" spans="1:23" ht="9.75" customHeight="1">
      <c r="A92" s="1347">
        <v>2013</v>
      </c>
      <c r="B92" s="1349">
        <v>98.166942038395348</v>
      </c>
      <c r="C92" s="1349">
        <v>98.389407952557193</v>
      </c>
      <c r="D92" s="1349">
        <v>97.24132603134818</v>
      </c>
      <c r="E92" s="1349">
        <v>99.109919319367677</v>
      </c>
      <c r="F92" s="1349">
        <v>98.409153293364668</v>
      </c>
      <c r="G92" s="1349">
        <v>98.039941411751457</v>
      </c>
      <c r="H92" s="1349">
        <v>98.303561677775008</v>
      </c>
      <c r="I92" s="1349">
        <v>99.543266386423795</v>
      </c>
      <c r="J92" s="1349">
        <v>98.83336471292624</v>
      </c>
      <c r="K92" s="1349">
        <v>98.936930758654597</v>
      </c>
      <c r="L92" s="1349">
        <v>99.011183244452837</v>
      </c>
      <c r="M92" s="1349">
        <v>100.01884480346986</v>
      </c>
      <c r="N92" s="1349">
        <v>99.465167983886246</v>
      </c>
      <c r="O92" s="1349">
        <v>100.5122050391228</v>
      </c>
      <c r="P92" s="1349">
        <v>98.820791278368972</v>
      </c>
      <c r="Q92" s="1349">
        <v>100.08841185412091</v>
      </c>
      <c r="R92" s="1349">
        <v>98.725611257746721</v>
      </c>
      <c r="S92" s="1349">
        <v>98.548792905148687</v>
      </c>
      <c r="T92" s="1349">
        <v>98.618407466819335</v>
      </c>
      <c r="U92" s="1349">
        <v>99.164146259323303</v>
      </c>
      <c r="V92" s="1349">
        <v>99.699555619576699</v>
      </c>
      <c r="W92" s="1349">
        <v>98.725611257746721</v>
      </c>
    </row>
    <row r="93" spans="1:23" ht="15" customHeight="1">
      <c r="A93" s="1347">
        <v>2014</v>
      </c>
      <c r="B93" s="1349">
        <v>98.850078777521773</v>
      </c>
      <c r="C93" s="1349">
        <v>99.062975399883186</v>
      </c>
      <c r="D93" s="1349">
        <v>98.595083177393605</v>
      </c>
      <c r="E93" s="1349">
        <v>99.279098176744768</v>
      </c>
      <c r="F93" s="1349">
        <v>98.94268542003843</v>
      </c>
      <c r="G93" s="1349">
        <v>98.84327643513042</v>
      </c>
      <c r="H93" s="1349">
        <v>98.93443063848099</v>
      </c>
      <c r="I93" s="1349">
        <v>99.506274326638646</v>
      </c>
      <c r="J93" s="1349">
        <v>99.136436988782947</v>
      </c>
      <c r="K93" s="1349">
        <v>99.172872936259395</v>
      </c>
      <c r="L93" s="1349">
        <v>99.275357107162279</v>
      </c>
      <c r="M93" s="1349">
        <v>99.754211360090935</v>
      </c>
      <c r="N93" s="1349">
        <v>99.527452032069277</v>
      </c>
      <c r="O93" s="1349">
        <v>99.98009380904071</v>
      </c>
      <c r="P93" s="1349">
        <v>99.248485564307231</v>
      </c>
      <c r="Q93" s="1349">
        <v>99.771829940514948</v>
      </c>
      <c r="R93" s="1349">
        <v>99.138037465208654</v>
      </c>
      <c r="S93" s="1349">
        <v>99.054392042375511</v>
      </c>
      <c r="T93" s="1349">
        <v>99.078847411722052</v>
      </c>
      <c r="U93" s="1349">
        <v>99.380164259182209</v>
      </c>
      <c r="V93" s="1349">
        <v>99.598770114078036</v>
      </c>
      <c r="W93" s="1349">
        <v>99.138037465208654</v>
      </c>
    </row>
    <row r="94" spans="1:23" ht="9.75" customHeight="1">
      <c r="A94" s="1347">
        <v>2015</v>
      </c>
      <c r="B94" s="1349">
        <v>100</v>
      </c>
      <c r="C94" s="1349">
        <v>100</v>
      </c>
      <c r="D94" s="1349">
        <v>100</v>
      </c>
      <c r="E94" s="1349">
        <v>100</v>
      </c>
      <c r="F94" s="1349">
        <v>100</v>
      </c>
      <c r="G94" s="1349">
        <v>100</v>
      </c>
      <c r="H94" s="1349">
        <v>100</v>
      </c>
      <c r="I94" s="1349">
        <v>100</v>
      </c>
      <c r="J94" s="1349">
        <v>100</v>
      </c>
      <c r="K94" s="1349">
        <v>100</v>
      </c>
      <c r="L94" s="1349">
        <v>100</v>
      </c>
      <c r="M94" s="1349">
        <v>100</v>
      </c>
      <c r="N94" s="1349">
        <v>100</v>
      </c>
      <c r="O94" s="1349">
        <v>100</v>
      </c>
      <c r="P94" s="1349">
        <v>100</v>
      </c>
      <c r="Q94" s="1349">
        <v>100</v>
      </c>
      <c r="R94" s="1349">
        <v>100</v>
      </c>
      <c r="S94" s="1349">
        <v>100</v>
      </c>
      <c r="T94" s="1349">
        <v>100</v>
      </c>
      <c r="U94" s="1349">
        <v>100</v>
      </c>
      <c r="V94" s="1349">
        <v>100</v>
      </c>
      <c r="W94" s="1349">
        <v>100</v>
      </c>
    </row>
    <row r="95" spans="1:23" ht="9.75" customHeight="1">
      <c r="A95" s="1347">
        <v>2016</v>
      </c>
      <c r="B95" s="1349">
        <v>101.089308881324</v>
      </c>
      <c r="C95" s="1349">
        <v>100.93668780856079</v>
      </c>
      <c r="D95" s="1349">
        <v>101.50191419595185</v>
      </c>
      <c r="E95" s="1349">
        <v>100.74404707712266</v>
      </c>
      <c r="F95" s="1349">
        <v>101.26475763061937</v>
      </c>
      <c r="G95" s="1349">
        <v>101.34206523576137</v>
      </c>
      <c r="H95" s="1349">
        <v>100.97147039215783</v>
      </c>
      <c r="I95" s="1349">
        <v>100.35920909232446</v>
      </c>
      <c r="J95" s="1349">
        <v>100.75505267518541</v>
      </c>
      <c r="K95" s="1349">
        <v>100.70979252985344</v>
      </c>
      <c r="L95" s="1349">
        <v>100.67543889888208</v>
      </c>
      <c r="M95" s="1349">
        <v>100.38374872520447</v>
      </c>
      <c r="N95" s="1349">
        <v>100.32564606493806</v>
      </c>
      <c r="O95" s="1349">
        <v>100.01571071573468</v>
      </c>
      <c r="P95" s="1349">
        <v>100.89746550622911</v>
      </c>
      <c r="Q95" s="1349">
        <v>100.03161197502284</v>
      </c>
      <c r="R95" s="1349">
        <v>100.81048408752117</v>
      </c>
      <c r="S95" s="1349">
        <v>100.90201656305207</v>
      </c>
      <c r="T95" s="1349">
        <v>100.87007570734214</v>
      </c>
      <c r="U95" s="1349">
        <v>100.56671461942618</v>
      </c>
      <c r="V95" s="1349">
        <v>100.30630826437958</v>
      </c>
      <c r="W95" s="1349">
        <v>100.81048408752117</v>
      </c>
    </row>
    <row r="96" spans="1:23" ht="9.75" customHeight="1">
      <c r="A96" s="1347">
        <v>2017</v>
      </c>
      <c r="B96" s="1349">
        <v>101.7551926347254</v>
      </c>
      <c r="C96" s="1349">
        <v>101.53856564862411</v>
      </c>
      <c r="D96" s="1349">
        <v>102.83904730839443</v>
      </c>
      <c r="E96" s="1349">
        <v>101.13278213639595</v>
      </c>
      <c r="F96" s="1349">
        <v>101.98053365212266</v>
      </c>
      <c r="G96" s="1349">
        <v>102.55822207199594</v>
      </c>
      <c r="H96" s="1349">
        <v>101.51824848452249</v>
      </c>
      <c r="I96" s="1349">
        <v>100.32053557527635</v>
      </c>
      <c r="J96" s="1349">
        <v>100.98469289492805</v>
      </c>
      <c r="K96" s="1349">
        <v>100.84109747249956</v>
      </c>
      <c r="L96" s="1349">
        <v>100.93430547595317</v>
      </c>
      <c r="M96" s="1349">
        <v>100.31270280837958</v>
      </c>
      <c r="N96" s="1349">
        <v>100.28213322496482</v>
      </c>
      <c r="O96" s="1349">
        <v>99.516092102285683</v>
      </c>
      <c r="P96" s="1349">
        <v>101.44421958886933</v>
      </c>
      <c r="Q96" s="1349">
        <v>99.580817816583064</v>
      </c>
      <c r="R96" s="1349">
        <v>101.18794618158547</v>
      </c>
      <c r="S96" s="1349">
        <v>101.36787039251566</v>
      </c>
      <c r="T96" s="1349">
        <v>101.28953927897763</v>
      </c>
      <c r="U96" s="1349">
        <v>100.77236265846908</v>
      </c>
      <c r="V96" s="1349">
        <v>100.19689424485284</v>
      </c>
      <c r="W96" s="1349">
        <v>101.18794618158547</v>
      </c>
    </row>
    <row r="97" spans="1:23" ht="9.75" customHeight="1">
      <c r="A97" s="1347">
        <v>2018</v>
      </c>
      <c r="B97" s="1349">
        <v>102.29991653185166</v>
      </c>
      <c r="C97" s="1349">
        <v>102.1102105722629</v>
      </c>
      <c r="D97" s="1349">
        <v>103.84043789020699</v>
      </c>
      <c r="E97" s="1349">
        <v>101.48218644958685</v>
      </c>
      <c r="F97" s="1349">
        <v>102.29792301957885</v>
      </c>
      <c r="G97" s="1349">
        <v>103.42414511858487</v>
      </c>
      <c r="H97" s="1349">
        <v>101.94792853498679</v>
      </c>
      <c r="I97" s="1349">
        <v>100.28939747781411</v>
      </c>
      <c r="J97" s="1349">
        <v>101.21806565694204</v>
      </c>
      <c r="K97" s="1349">
        <v>100.96095005990094</v>
      </c>
      <c r="L97" s="1349">
        <v>101.16733003603746</v>
      </c>
      <c r="M97" s="1349">
        <v>100.00322477920339</v>
      </c>
      <c r="N97" s="1349">
        <v>100.23488579906503</v>
      </c>
      <c r="O97" s="1349">
        <v>98.89275160242606</v>
      </c>
      <c r="P97" s="1349">
        <v>101.70409826528434</v>
      </c>
      <c r="Q97" s="1349">
        <v>99.234565014139889</v>
      </c>
      <c r="R97" s="1349">
        <v>101.49250159264163</v>
      </c>
      <c r="S97" s="1349">
        <v>101.74976988930604</v>
      </c>
      <c r="T97" s="1349">
        <v>101.63845468935874</v>
      </c>
      <c r="U97" s="1349">
        <v>100.89545608757831</v>
      </c>
      <c r="V97" s="1349">
        <v>100.07542580083445</v>
      </c>
      <c r="W97" s="1349">
        <v>101.49250159264163</v>
      </c>
    </row>
    <row r="98" spans="1:23" ht="15" customHeight="1">
      <c r="A98" s="1347">
        <v>2019</v>
      </c>
      <c r="B98" s="1349">
        <v>102.65632080218327</v>
      </c>
      <c r="C98" s="1349">
        <v>102.60964895276233</v>
      </c>
      <c r="D98" s="1349">
        <v>104.64153891053924</v>
      </c>
      <c r="E98" s="1349">
        <v>101.84336570836413</v>
      </c>
      <c r="F98" s="1349">
        <v>102.31067259246815</v>
      </c>
      <c r="G98" s="1349">
        <v>103.89363979494112</v>
      </c>
      <c r="H98" s="1349">
        <v>102.31319162253486</v>
      </c>
      <c r="I98" s="1349">
        <v>100.19660594737661</v>
      </c>
      <c r="J98" s="1349">
        <v>101.41378290747015</v>
      </c>
      <c r="K98" s="1349">
        <v>101.05977380218251</v>
      </c>
      <c r="L98" s="1349">
        <v>101.41811168265011</v>
      </c>
      <c r="M98" s="1349">
        <v>99.635398401315712</v>
      </c>
      <c r="N98" s="1349">
        <v>100.12017013004467</v>
      </c>
      <c r="O98" s="1349">
        <v>98.261243315692994</v>
      </c>
      <c r="P98" s="1349">
        <v>101.94931856106024</v>
      </c>
      <c r="Q98" s="1349">
        <v>98.822638795750137</v>
      </c>
      <c r="R98" s="1349">
        <v>101.72164440212498</v>
      </c>
      <c r="S98" s="1349">
        <v>102.04986880417871</v>
      </c>
      <c r="T98" s="1349">
        <v>101.91187832651194</v>
      </c>
      <c r="U98" s="1349">
        <v>100.94346077998557</v>
      </c>
      <c r="V98" s="1349">
        <v>99.913730794186591</v>
      </c>
      <c r="W98" s="1349">
        <v>101.72164440212498</v>
      </c>
    </row>
    <row r="99" spans="1:23" ht="30" customHeight="1">
      <c r="A99" s="1347">
        <v>2020</v>
      </c>
      <c r="B99" s="1349">
        <v>102.81400549780328</v>
      </c>
      <c r="C99" s="1349">
        <v>102.78851659845854</v>
      </c>
      <c r="D99" s="1349">
        <v>104.79438845874321</v>
      </c>
      <c r="E99" s="1349">
        <v>102.16355520810698</v>
      </c>
      <c r="F99" s="1349">
        <v>101.92728543593789</v>
      </c>
      <c r="G99" s="1349">
        <v>103.9507070024224</v>
      </c>
      <c r="H99" s="1349">
        <v>102.50495922595326</v>
      </c>
      <c r="I99" s="1349">
        <v>100.22525299704188</v>
      </c>
      <c r="J99" s="1349">
        <v>101.51557720655775</v>
      </c>
      <c r="K99" s="1349">
        <v>101.01403197995562</v>
      </c>
      <c r="L99" s="1349">
        <v>101.49935779363736</v>
      </c>
      <c r="M99" s="1349">
        <v>99.247719476457092</v>
      </c>
      <c r="N99" s="1349">
        <v>99.836292460337845</v>
      </c>
      <c r="O99" s="1349">
        <v>97.597644106763241</v>
      </c>
      <c r="P99" s="1349">
        <v>102.16279660811399</v>
      </c>
      <c r="Q99" s="1349">
        <v>98.228481557601498</v>
      </c>
      <c r="R99" s="1349">
        <v>101.75827586339025</v>
      </c>
      <c r="S99" s="1349">
        <v>102.13785292167717</v>
      </c>
      <c r="T99" s="1349">
        <v>101.99640875916634</v>
      </c>
      <c r="U99" s="1349">
        <v>100.7841535033392</v>
      </c>
      <c r="V99" s="1349">
        <v>99.667503438658031</v>
      </c>
      <c r="W99" s="1349">
        <v>101.75827586339025</v>
      </c>
    </row>
    <row r="100" spans="1:23" ht="9.75" customHeight="1">
      <c r="A100" s="1346"/>
      <c r="B100" s="1658" t="s">
        <v>710</v>
      </c>
      <c r="C100" s="1659"/>
      <c r="D100" s="1659"/>
      <c r="E100" s="1659"/>
      <c r="F100" s="1659"/>
      <c r="G100" s="1659"/>
      <c r="H100" s="1659"/>
      <c r="I100" s="1659"/>
      <c r="J100" s="1659"/>
      <c r="K100" s="1658" t="s">
        <v>710</v>
      </c>
      <c r="L100" s="1659"/>
      <c r="M100" s="1659"/>
      <c r="N100" s="1659"/>
      <c r="O100" s="1659"/>
      <c r="P100" s="1659"/>
      <c r="Q100" s="1659"/>
      <c r="R100" s="1659"/>
      <c r="S100" s="1658" t="s">
        <v>710</v>
      </c>
      <c r="T100" s="1659"/>
      <c r="U100" s="1659"/>
      <c r="V100" s="1659"/>
      <c r="W100" s="1659"/>
    </row>
    <row r="101" spans="1:23" ht="9.75" customHeight="1">
      <c r="A101" s="1347">
        <v>1991</v>
      </c>
      <c r="B101" s="1349">
        <v>12.384107417702959</v>
      </c>
      <c r="C101" s="1349">
        <v>14.40208314238445</v>
      </c>
      <c r="D101" s="1349">
        <v>4.296636844671248</v>
      </c>
      <c r="E101" s="1349">
        <v>3.2007576018079007</v>
      </c>
      <c r="F101" s="1349">
        <v>0.85333487717980261</v>
      </c>
      <c r="G101" s="1349">
        <v>2.07412438709316</v>
      </c>
      <c r="H101" s="1349">
        <v>7.2497246272229736</v>
      </c>
      <c r="I101" s="1349">
        <v>2.3847576338185403</v>
      </c>
      <c r="J101" s="1349">
        <v>9.287693247042986</v>
      </c>
      <c r="K101" s="1349">
        <v>21.783861661019582</v>
      </c>
      <c r="L101" s="1349">
        <v>4.7417147774491548</v>
      </c>
      <c r="M101" s="1349">
        <v>1.3435203025605635</v>
      </c>
      <c r="N101" s="1349">
        <v>5.9013051963146248</v>
      </c>
      <c r="O101" s="1349">
        <v>3.5607972699926136</v>
      </c>
      <c r="P101" s="1349">
        <v>3.2961993242503977</v>
      </c>
      <c r="Q101" s="1349">
        <v>3.2393816894890439</v>
      </c>
      <c r="R101" s="1350">
        <v>100</v>
      </c>
      <c r="S101" s="1349">
        <v>81.713000608577275</v>
      </c>
      <c r="T101" s="1349">
        <v>77.416363763906034</v>
      </c>
      <c r="U101" s="1349">
        <v>22.583636236093973</v>
      </c>
      <c r="V101" s="1349">
        <v>18.286999391422725</v>
      </c>
      <c r="W101" s="1350">
        <v>100</v>
      </c>
    </row>
    <row r="102" spans="1:23" ht="9.75" customHeight="1">
      <c r="A102" s="1347">
        <v>1992</v>
      </c>
      <c r="B102" s="1349">
        <v>12.485036300829217</v>
      </c>
      <c r="C102" s="1349">
        <v>14.495473244199049</v>
      </c>
      <c r="D102" s="1349">
        <v>4.2787713770369704</v>
      </c>
      <c r="E102" s="1349">
        <v>3.1555091543441329</v>
      </c>
      <c r="F102" s="1349">
        <v>0.849742336050615</v>
      </c>
      <c r="G102" s="1349">
        <v>2.0783178455542766</v>
      </c>
      <c r="H102" s="1349">
        <v>7.2947298983821254</v>
      </c>
      <c r="I102" s="1349">
        <v>2.3310600444368728</v>
      </c>
      <c r="J102" s="1349">
        <v>9.3356066636377566</v>
      </c>
      <c r="K102" s="1349">
        <v>21.824420612947005</v>
      </c>
      <c r="L102" s="1349">
        <v>4.7829949023236251</v>
      </c>
      <c r="M102" s="1349">
        <v>1.3404279418583502</v>
      </c>
      <c r="N102" s="1349">
        <v>5.7808307482548962</v>
      </c>
      <c r="O102" s="1349">
        <v>3.4874130268176771</v>
      </c>
      <c r="P102" s="1349">
        <v>3.3045902441464028</v>
      </c>
      <c r="Q102" s="1349">
        <v>3.1750756591810263</v>
      </c>
      <c r="R102" s="1350">
        <v>100</v>
      </c>
      <c r="S102" s="1349">
        <v>82.070111366965392</v>
      </c>
      <c r="T102" s="1349">
        <v>77.791339989928417</v>
      </c>
      <c r="U102" s="1349">
        <v>22.208660010071576</v>
      </c>
      <c r="V102" s="1349">
        <v>17.929888633034604</v>
      </c>
      <c r="W102" s="1350">
        <v>100</v>
      </c>
    </row>
    <row r="103" spans="1:23" ht="9.75" customHeight="1">
      <c r="A103" s="1347">
        <v>1993</v>
      </c>
      <c r="B103" s="1349">
        <v>12.538330729328715</v>
      </c>
      <c r="C103" s="1349">
        <v>14.568514204762735</v>
      </c>
      <c r="D103" s="1349">
        <v>4.2629242530221543</v>
      </c>
      <c r="E103" s="1349">
        <v>3.1323698003558573</v>
      </c>
      <c r="F103" s="1349">
        <v>0.84408614843114171</v>
      </c>
      <c r="G103" s="1349">
        <v>2.0827157184370111</v>
      </c>
      <c r="H103" s="1349">
        <v>7.3279161982552994</v>
      </c>
      <c r="I103" s="1349">
        <v>2.2869790861929666</v>
      </c>
      <c r="J103" s="1349">
        <v>9.3819055275253049</v>
      </c>
      <c r="K103" s="1349">
        <v>21.836668691584933</v>
      </c>
      <c r="L103" s="1349">
        <v>4.8205668049024544</v>
      </c>
      <c r="M103" s="1349">
        <v>1.3366004798454663</v>
      </c>
      <c r="N103" s="1349">
        <v>5.6998576973275812</v>
      </c>
      <c r="O103" s="1349">
        <v>3.4378531384386255</v>
      </c>
      <c r="P103" s="1349">
        <v>3.3118081222978981</v>
      </c>
      <c r="Q103" s="1349">
        <v>3.1309033992918556</v>
      </c>
      <c r="R103" s="1350">
        <v>100</v>
      </c>
      <c r="S103" s="1349">
        <v>82.312036878393116</v>
      </c>
      <c r="T103" s="1349">
        <v>78.049112625370967</v>
      </c>
      <c r="U103" s="1349">
        <v>21.95088737462904</v>
      </c>
      <c r="V103" s="1349">
        <v>17.687963121606884</v>
      </c>
      <c r="W103" s="1350">
        <v>100</v>
      </c>
    </row>
    <row r="104" spans="1:23" ht="15" customHeight="1">
      <c r="A104" s="1347">
        <v>1994</v>
      </c>
      <c r="B104" s="1349">
        <v>12.563905859907827</v>
      </c>
      <c r="C104" s="1349">
        <v>14.615195482083191</v>
      </c>
      <c r="D104" s="1349">
        <v>4.2455226710160145</v>
      </c>
      <c r="E104" s="1349">
        <v>3.1183799552735385</v>
      </c>
      <c r="F104" s="1349">
        <v>0.83784355715361147</v>
      </c>
      <c r="G104" s="1349">
        <v>2.0830577035237368</v>
      </c>
      <c r="H104" s="1349">
        <v>7.3390183070115489</v>
      </c>
      <c r="I104" s="1349">
        <v>2.2596324854812511</v>
      </c>
      <c r="J104" s="1349">
        <v>9.4349562613694218</v>
      </c>
      <c r="K104" s="1349">
        <v>21.847149476765072</v>
      </c>
      <c r="L104" s="1349">
        <v>4.8514810464619682</v>
      </c>
      <c r="M104" s="1349">
        <v>1.3323382234580077</v>
      </c>
      <c r="N104" s="1349">
        <v>5.6458765550450556</v>
      </c>
      <c r="O104" s="1349">
        <v>3.4037788082854763</v>
      </c>
      <c r="P104" s="1349">
        <v>3.3185106111972313</v>
      </c>
      <c r="Q104" s="1349">
        <v>3.1033529959670472</v>
      </c>
      <c r="R104" s="1350">
        <v>100</v>
      </c>
      <c r="S104" s="1349">
        <v>82.468979199947626</v>
      </c>
      <c r="T104" s="1349">
        <v>78.223456528931621</v>
      </c>
      <c r="U104" s="1349">
        <v>21.776543471068383</v>
      </c>
      <c r="V104" s="1349">
        <v>17.531020800052367</v>
      </c>
      <c r="W104" s="1350">
        <v>100</v>
      </c>
    </row>
    <row r="105" spans="1:23" ht="9.75" customHeight="1">
      <c r="A105" s="1347">
        <v>1995</v>
      </c>
      <c r="B105" s="1349">
        <v>12.573302700405524</v>
      </c>
      <c r="C105" s="1349">
        <v>14.656638852249616</v>
      </c>
      <c r="D105" s="1349">
        <v>4.2236951834606984</v>
      </c>
      <c r="E105" s="1349">
        <v>3.1123676653853534</v>
      </c>
      <c r="F105" s="1349">
        <v>0.83357281450564458</v>
      </c>
      <c r="G105" s="1349">
        <v>2.0772813757868041</v>
      </c>
      <c r="H105" s="1349">
        <v>7.3446180026657739</v>
      </c>
      <c r="I105" s="1349">
        <v>2.241069033130116</v>
      </c>
      <c r="J105" s="1349">
        <v>9.4881415556708433</v>
      </c>
      <c r="K105" s="1349">
        <v>21.867470041034483</v>
      </c>
      <c r="L105" s="1349">
        <v>4.8732928341829904</v>
      </c>
      <c r="M105" s="1349">
        <v>1.3286205537644313</v>
      </c>
      <c r="N105" s="1349">
        <v>5.6041693657750606</v>
      </c>
      <c r="O105" s="1349">
        <v>3.3707920997508305</v>
      </c>
      <c r="P105" s="1349">
        <v>3.3280802852236135</v>
      </c>
      <c r="Q105" s="1349">
        <v>3.0768876370082179</v>
      </c>
      <c r="R105" s="1350">
        <v>100</v>
      </c>
      <c r="S105" s="1349">
        <v>82.594714198950427</v>
      </c>
      <c r="T105" s="1349">
        <v>78.371019015489722</v>
      </c>
      <c r="U105" s="1349">
        <v>21.628980984510278</v>
      </c>
      <c r="V105" s="1349">
        <v>17.40528580104958</v>
      </c>
      <c r="W105" s="1350">
        <v>100</v>
      </c>
    </row>
    <row r="106" spans="1:23" ht="9.75" customHeight="1">
      <c r="A106" s="1347">
        <v>1996</v>
      </c>
      <c r="B106" s="1349">
        <v>12.59423163218675</v>
      </c>
      <c r="C106" s="1349">
        <v>14.693546015844298</v>
      </c>
      <c r="D106" s="1349">
        <v>4.1960350601935836</v>
      </c>
      <c r="E106" s="1349">
        <v>3.1142897955472617</v>
      </c>
      <c r="F106" s="1349">
        <v>0.82999487138299843</v>
      </c>
      <c r="G106" s="1349">
        <v>2.0698494779572147</v>
      </c>
      <c r="H106" s="1349">
        <v>7.3530455320068304</v>
      </c>
      <c r="I106" s="1349">
        <v>2.2257775527034105</v>
      </c>
      <c r="J106" s="1349">
        <v>9.5215565355668623</v>
      </c>
      <c r="K106" s="1349">
        <v>21.887268208600386</v>
      </c>
      <c r="L106" s="1349">
        <v>4.8932672334499792</v>
      </c>
      <c r="M106" s="1349">
        <v>1.3250369566439821</v>
      </c>
      <c r="N106" s="1349">
        <v>5.5639571780795487</v>
      </c>
      <c r="O106" s="1349">
        <v>3.3399963251110361</v>
      </c>
      <c r="P106" s="1349">
        <v>3.3401460800891831</v>
      </c>
      <c r="Q106" s="1349">
        <v>3.0520015446366746</v>
      </c>
      <c r="R106" s="1350">
        <v>100</v>
      </c>
      <c r="S106" s="1349">
        <v>82.70397760392207</v>
      </c>
      <c r="T106" s="1349">
        <v>78.50794254372849</v>
      </c>
      <c r="U106" s="1349">
        <v>21.492057456271517</v>
      </c>
      <c r="V106" s="1349">
        <v>17.29602239607793</v>
      </c>
      <c r="W106" s="1350">
        <v>100</v>
      </c>
    </row>
    <row r="107" spans="1:23" ht="9.75" customHeight="1">
      <c r="A107" s="1347">
        <v>1997</v>
      </c>
      <c r="B107" s="1349">
        <v>12.618240083496115</v>
      </c>
      <c r="C107" s="1349">
        <v>14.721266806593226</v>
      </c>
      <c r="D107" s="1349">
        <v>4.1541247854049042</v>
      </c>
      <c r="E107" s="1349">
        <v>3.1287217487848502</v>
      </c>
      <c r="F107" s="1349">
        <v>0.82539420579102407</v>
      </c>
      <c r="G107" s="1349">
        <v>2.0620476523459401</v>
      </c>
      <c r="H107" s="1349">
        <v>7.3567737494859671</v>
      </c>
      <c r="I107" s="1349">
        <v>2.2135077798708158</v>
      </c>
      <c r="J107" s="1349">
        <v>9.5474904330947474</v>
      </c>
      <c r="K107" s="1349">
        <v>21.90759991231004</v>
      </c>
      <c r="L107" s="1349">
        <v>4.9145661457741188</v>
      </c>
      <c r="M107" s="1349">
        <v>1.321154837373683</v>
      </c>
      <c r="N107" s="1349">
        <v>5.5283713324593533</v>
      </c>
      <c r="O107" s="1349">
        <v>3.3130036558380804</v>
      </c>
      <c r="P107" s="1349">
        <v>3.3555322315996925</v>
      </c>
      <c r="Q107" s="1349">
        <v>3.0322046397774427</v>
      </c>
      <c r="R107" s="1350">
        <v>100</v>
      </c>
      <c r="S107" s="1349">
        <v>82.784190843269457</v>
      </c>
      <c r="T107" s="1349">
        <v>78.630066057864553</v>
      </c>
      <c r="U107" s="1349">
        <v>21.369933942135447</v>
      </c>
      <c r="V107" s="1349">
        <v>17.215809156730543</v>
      </c>
      <c r="W107" s="1350">
        <v>100</v>
      </c>
    </row>
    <row r="108" spans="1:23" ht="9.75" customHeight="1">
      <c r="A108" s="1347">
        <v>1998</v>
      </c>
      <c r="B108" s="1349">
        <v>12.643176382591957</v>
      </c>
      <c r="C108" s="1349">
        <v>14.749698379748917</v>
      </c>
      <c r="D108" s="1349">
        <v>4.108471584415172</v>
      </c>
      <c r="E108" s="1349">
        <v>3.1501649615339407</v>
      </c>
      <c r="F108" s="1349">
        <v>0.81947468552674751</v>
      </c>
      <c r="G108" s="1349">
        <v>2.0539448017045219</v>
      </c>
      <c r="H108" s="1349">
        <v>7.3616557786901566</v>
      </c>
      <c r="I108" s="1349">
        <v>2.202201393495812</v>
      </c>
      <c r="J108" s="1349">
        <v>9.5776786071775177</v>
      </c>
      <c r="K108" s="1349">
        <v>21.923845771742851</v>
      </c>
      <c r="L108" s="1349">
        <v>4.9328292624764662</v>
      </c>
      <c r="M108" s="1349">
        <v>1.3150953582631486</v>
      </c>
      <c r="N108" s="1349">
        <v>5.4928386439120604</v>
      </c>
      <c r="O108" s="1349">
        <v>3.2830899144570185</v>
      </c>
      <c r="P108" s="1349">
        <v>3.3709174784452469</v>
      </c>
      <c r="Q108" s="1349">
        <v>3.0149169958184663</v>
      </c>
      <c r="R108" s="1350">
        <v>100</v>
      </c>
      <c r="S108" s="1349">
        <v>82.8567880907827</v>
      </c>
      <c r="T108" s="1349">
        <v>78.74831650636753</v>
      </c>
      <c r="U108" s="1349">
        <v>21.25168349363247</v>
      </c>
      <c r="V108" s="1349">
        <v>17.1432119092173</v>
      </c>
      <c r="W108" s="1350">
        <v>100</v>
      </c>
    </row>
    <row r="109" spans="1:23" ht="15" customHeight="1">
      <c r="A109" s="1347">
        <v>1999</v>
      </c>
      <c r="B109" s="1349">
        <v>12.67895611779092</v>
      </c>
      <c r="C109" s="1349">
        <v>14.79896596029066</v>
      </c>
      <c r="D109" s="1349">
        <v>4.0735384812079669</v>
      </c>
      <c r="E109" s="1349">
        <v>3.1651705694519832</v>
      </c>
      <c r="F109" s="1349">
        <v>0.81250854724814381</v>
      </c>
      <c r="G109" s="1349">
        <v>2.0496348640156232</v>
      </c>
      <c r="H109" s="1349">
        <v>7.370460255994649</v>
      </c>
      <c r="I109" s="1349">
        <v>2.189785477351105</v>
      </c>
      <c r="J109" s="1349">
        <v>9.6047838429729513</v>
      </c>
      <c r="K109" s="1349">
        <v>21.927437540072663</v>
      </c>
      <c r="L109" s="1349">
        <v>4.9416054463141936</v>
      </c>
      <c r="M109" s="1349">
        <v>1.308801920061192</v>
      </c>
      <c r="N109" s="1349">
        <v>5.4507576876413806</v>
      </c>
      <c r="O109" s="1349">
        <v>3.2491474551752679</v>
      </c>
      <c r="P109" s="1349">
        <v>3.3828281048686781</v>
      </c>
      <c r="Q109" s="1349">
        <v>2.9956177295426238</v>
      </c>
      <c r="R109" s="1350">
        <v>100</v>
      </c>
      <c r="S109" s="1349">
        <v>82.949521080837641</v>
      </c>
      <c r="T109" s="1349">
        <v>78.875982599629666</v>
      </c>
      <c r="U109" s="1349">
        <v>21.124017400370327</v>
      </c>
      <c r="V109" s="1349">
        <v>17.050478919162362</v>
      </c>
      <c r="W109" s="1350">
        <v>100</v>
      </c>
    </row>
    <row r="110" spans="1:23" ht="9.75" customHeight="1">
      <c r="A110" s="1347">
        <v>2000</v>
      </c>
      <c r="B110" s="1349">
        <v>12.717452865524075</v>
      </c>
      <c r="C110" s="1349">
        <v>14.871571269997975</v>
      </c>
      <c r="D110" s="1349">
        <v>4.0497507519892366</v>
      </c>
      <c r="E110" s="1349">
        <v>3.168107224878892</v>
      </c>
      <c r="F110" s="1349">
        <v>0.806860162055832</v>
      </c>
      <c r="G110" s="1349">
        <v>2.0532499888468241</v>
      </c>
      <c r="H110" s="1349">
        <v>7.3817992296218335</v>
      </c>
      <c r="I110" s="1349">
        <v>2.1729947098957632</v>
      </c>
      <c r="J110" s="1349">
        <v>9.6285939590568326</v>
      </c>
      <c r="K110" s="1349">
        <v>21.920996032513894</v>
      </c>
      <c r="L110" s="1349">
        <v>4.9448100091756819</v>
      </c>
      <c r="M110" s="1349">
        <v>1.3039492997364561</v>
      </c>
      <c r="N110" s="1349">
        <v>5.4040949748245133</v>
      </c>
      <c r="O110" s="1349">
        <v>3.2090934588028195</v>
      </c>
      <c r="P110" s="1349">
        <v>3.3941220098285938</v>
      </c>
      <c r="Q110" s="1349">
        <v>2.9725540532507746</v>
      </c>
      <c r="R110" s="1350">
        <v>100</v>
      </c>
      <c r="S110" s="1349">
        <v>83.07315557834724</v>
      </c>
      <c r="T110" s="1349">
        <v>79.023404826358004</v>
      </c>
      <c r="U110" s="1349">
        <v>20.976595173642</v>
      </c>
      <c r="V110" s="1349">
        <v>16.926844421652763</v>
      </c>
      <c r="W110" s="1350">
        <v>100</v>
      </c>
    </row>
    <row r="111" spans="1:23" ht="9.75" customHeight="1">
      <c r="A111" s="1347">
        <v>2001</v>
      </c>
      <c r="B111" s="1349">
        <v>12.768117255345379</v>
      </c>
      <c r="C111" s="1349">
        <v>14.958118140188521</v>
      </c>
      <c r="D111" s="1349">
        <v>4.0362537642788912</v>
      </c>
      <c r="E111" s="1349">
        <v>3.1580852808950075</v>
      </c>
      <c r="F111" s="1349">
        <v>0.80361863920546017</v>
      </c>
      <c r="G111" s="1349">
        <v>2.0600627795780166</v>
      </c>
      <c r="H111" s="1349">
        <v>7.3862063565350136</v>
      </c>
      <c r="I111" s="1349">
        <v>2.1515047491836485</v>
      </c>
      <c r="J111" s="1349">
        <v>9.6468487114381265</v>
      </c>
      <c r="K111" s="1349">
        <v>21.9185791457965</v>
      </c>
      <c r="L111" s="1349">
        <v>4.9517566663448127</v>
      </c>
      <c r="M111" s="1349">
        <v>1.2990007651507185</v>
      </c>
      <c r="N111" s="1349">
        <v>5.3483940759401998</v>
      </c>
      <c r="O111" s="1349">
        <v>3.1624426396108714</v>
      </c>
      <c r="P111" s="1349">
        <v>3.4063197869732469</v>
      </c>
      <c r="Q111" s="1349">
        <v>2.9446912435355879</v>
      </c>
      <c r="R111" s="1350">
        <v>100</v>
      </c>
      <c r="S111" s="1349">
        <v>83.234882010834681</v>
      </c>
      <c r="T111" s="1349">
        <v>79.198628246555799</v>
      </c>
      <c r="U111" s="1349">
        <v>20.801371753444204</v>
      </c>
      <c r="V111" s="1349">
        <v>16.765117989165315</v>
      </c>
      <c r="W111" s="1350">
        <v>100</v>
      </c>
    </row>
    <row r="112" spans="1:23" ht="9.75" customHeight="1">
      <c r="A112" s="1347">
        <v>2002</v>
      </c>
      <c r="B112" s="1349">
        <v>12.826106025940012</v>
      </c>
      <c r="C112" s="1349">
        <v>15.033653035701519</v>
      </c>
      <c r="D112" s="1349">
        <v>4.0281887935597052</v>
      </c>
      <c r="E112" s="1349">
        <v>3.1410578705317693</v>
      </c>
      <c r="F112" s="1349">
        <v>0.8036063380325198</v>
      </c>
      <c r="G112" s="1349">
        <v>2.0617730855539462</v>
      </c>
      <c r="H112" s="1349">
        <v>7.3891554301105478</v>
      </c>
      <c r="I112" s="1349">
        <v>2.128975943330865</v>
      </c>
      <c r="J112" s="1349">
        <v>9.6628780646479164</v>
      </c>
      <c r="K112" s="1349">
        <v>21.924883623572011</v>
      </c>
      <c r="L112" s="1349">
        <v>4.9616628798788538</v>
      </c>
      <c r="M112" s="1349">
        <v>1.2948639722859892</v>
      </c>
      <c r="N112" s="1349">
        <v>5.2921230008305145</v>
      </c>
      <c r="O112" s="1349">
        <v>3.1168320879542883</v>
      </c>
      <c r="P112" s="1349">
        <v>3.418329877025255</v>
      </c>
      <c r="Q112" s="1349">
        <v>2.9159099710442877</v>
      </c>
      <c r="R112" s="1350">
        <v>100</v>
      </c>
      <c r="S112" s="1349">
        <v>83.405101126308281</v>
      </c>
      <c r="T112" s="1349">
        <v>79.376912332748574</v>
      </c>
      <c r="U112" s="1349">
        <v>20.623087667251429</v>
      </c>
      <c r="V112" s="1349">
        <v>16.594898873691726</v>
      </c>
      <c r="W112" s="1350">
        <v>100</v>
      </c>
    </row>
    <row r="113" spans="1:23" ht="9.75" customHeight="1">
      <c r="A113" s="1347">
        <v>2003</v>
      </c>
      <c r="B113" s="1349">
        <v>12.871081432544042</v>
      </c>
      <c r="C113" s="1349">
        <v>15.087443871430414</v>
      </c>
      <c r="D113" s="1349">
        <v>4.0185466573469197</v>
      </c>
      <c r="E113" s="1349">
        <v>3.1282591333663139</v>
      </c>
      <c r="F113" s="1349">
        <v>0.8054633751353838</v>
      </c>
      <c r="G113" s="1349">
        <v>2.0622827502448198</v>
      </c>
      <c r="H113" s="1349">
        <v>7.3931861412254571</v>
      </c>
      <c r="I113" s="1349">
        <v>2.1109567262197437</v>
      </c>
      <c r="J113" s="1349">
        <v>9.679500636129001</v>
      </c>
      <c r="K113" s="1349">
        <v>21.932097737265277</v>
      </c>
      <c r="L113" s="1349">
        <v>4.9687946631063244</v>
      </c>
      <c r="M113" s="1349">
        <v>1.2913459784790466</v>
      </c>
      <c r="N113" s="1349">
        <v>5.2504373735594667</v>
      </c>
      <c r="O113" s="1349">
        <v>3.0801688576046287</v>
      </c>
      <c r="P113" s="1349">
        <v>3.4293552475648572</v>
      </c>
      <c r="Q113" s="1349">
        <v>2.8910794187783053</v>
      </c>
      <c r="R113" s="1350">
        <v>100</v>
      </c>
      <c r="S113" s="1349">
        <v>83.539098490471545</v>
      </c>
      <c r="T113" s="1349">
        <v>79.520551833124628</v>
      </c>
      <c r="U113" s="1349">
        <v>20.479448166875379</v>
      </c>
      <c r="V113" s="1349">
        <v>16.460901509528458</v>
      </c>
      <c r="W113" s="1350">
        <v>100</v>
      </c>
    </row>
    <row r="114" spans="1:23" ht="15" customHeight="1">
      <c r="A114" s="1347">
        <v>2004</v>
      </c>
      <c r="B114" s="1349">
        <v>12.904605724334203</v>
      </c>
      <c r="C114" s="1349">
        <v>15.130369033959983</v>
      </c>
      <c r="D114" s="1349">
        <v>4.0093345573819441</v>
      </c>
      <c r="E114" s="1349">
        <v>3.1202583564274704</v>
      </c>
      <c r="F114" s="1349">
        <v>0.80649343219678338</v>
      </c>
      <c r="G114" s="1349">
        <v>2.0631500558703384</v>
      </c>
      <c r="H114" s="1349">
        <v>7.3990693924091469</v>
      </c>
      <c r="I114" s="1349">
        <v>2.0962217115745023</v>
      </c>
      <c r="J114" s="1349">
        <v>9.6939628852027209</v>
      </c>
      <c r="K114" s="1349">
        <v>21.938830879711688</v>
      </c>
      <c r="L114" s="1349">
        <v>4.9759577079583375</v>
      </c>
      <c r="M114" s="1349">
        <v>1.2866640656861346</v>
      </c>
      <c r="N114" s="1349">
        <v>5.2189513268806431</v>
      </c>
      <c r="O114" s="1349">
        <v>3.0478086084271276</v>
      </c>
      <c r="P114" s="1349">
        <v>3.4389402633014003</v>
      </c>
      <c r="Q114" s="1349">
        <v>2.8693819986775759</v>
      </c>
      <c r="R114" s="1350">
        <v>100</v>
      </c>
      <c r="S114" s="1349">
        <v>83.647377998012686</v>
      </c>
      <c r="T114" s="1349">
        <v>79.638043440630739</v>
      </c>
      <c r="U114" s="1349">
        <v>20.361956559369261</v>
      </c>
      <c r="V114" s="1349">
        <v>16.352622001987321</v>
      </c>
      <c r="W114" s="1350">
        <v>100</v>
      </c>
    </row>
    <row r="115" spans="1:23" ht="9.75" customHeight="1">
      <c r="A115" s="1347">
        <v>2005</v>
      </c>
      <c r="B115" s="1349">
        <v>12.934776867662043</v>
      </c>
      <c r="C115" s="1349">
        <v>15.171828291359478</v>
      </c>
      <c r="D115" s="1349">
        <v>4.0085895334974646</v>
      </c>
      <c r="E115" s="1349">
        <v>3.1131175972498699</v>
      </c>
      <c r="F115" s="1349">
        <v>0.80733456193875863</v>
      </c>
      <c r="G115" s="1349">
        <v>2.0668477379401744</v>
      </c>
      <c r="H115" s="1349">
        <v>7.4055225574533026</v>
      </c>
      <c r="I115" s="1349">
        <v>2.082215961057857</v>
      </c>
      <c r="J115" s="1349">
        <v>9.7002134240469964</v>
      </c>
      <c r="K115" s="1349">
        <v>21.94045848745407</v>
      </c>
      <c r="L115" s="1349">
        <v>4.9828438992776984</v>
      </c>
      <c r="M115" s="1349">
        <v>1.2808430402309099</v>
      </c>
      <c r="N115" s="1349">
        <v>5.1924394145302051</v>
      </c>
      <c r="O115" s="1349">
        <v>3.0172346384897222</v>
      </c>
      <c r="P115" s="1349">
        <v>3.4482161697706215</v>
      </c>
      <c r="Q115" s="1349">
        <v>2.8475178180408283</v>
      </c>
      <c r="R115" s="1350">
        <v>100</v>
      </c>
      <c r="S115" s="1349">
        <v>83.74747457063151</v>
      </c>
      <c r="T115" s="1349">
        <v>79.738885037134054</v>
      </c>
      <c r="U115" s="1349">
        <v>20.261114962865946</v>
      </c>
      <c r="V115" s="1349">
        <v>16.252525429368482</v>
      </c>
      <c r="W115" s="1350">
        <v>100</v>
      </c>
    </row>
    <row r="116" spans="1:23" ht="9.75" customHeight="1">
      <c r="A116" s="1347">
        <v>2006</v>
      </c>
      <c r="B116" s="1349">
        <v>12.958758438551945</v>
      </c>
      <c r="C116" s="1349">
        <v>15.223826689762484</v>
      </c>
      <c r="D116" s="1349">
        <v>4.0158912666910664</v>
      </c>
      <c r="E116" s="1349">
        <v>3.1047056095736298</v>
      </c>
      <c r="F116" s="1349">
        <v>0.80888703835883446</v>
      </c>
      <c r="G116" s="1349">
        <v>2.0779336869059604</v>
      </c>
      <c r="H116" s="1349">
        <v>7.400850914487858</v>
      </c>
      <c r="I116" s="1349">
        <v>2.0687742530198321</v>
      </c>
      <c r="J116" s="1349">
        <v>9.7011352486935358</v>
      </c>
      <c r="K116" s="1349">
        <v>21.938897792285697</v>
      </c>
      <c r="L116" s="1349">
        <v>4.9872483063640054</v>
      </c>
      <c r="M116" s="1349">
        <v>1.2743759977053493</v>
      </c>
      <c r="N116" s="1349">
        <v>5.1695044095806129</v>
      </c>
      <c r="O116" s="1349">
        <v>2.9887078778609264</v>
      </c>
      <c r="P116" s="1349">
        <v>3.4567888276440808</v>
      </c>
      <c r="Q116" s="1349">
        <v>2.823713642514182</v>
      </c>
      <c r="R116" s="1350">
        <v>100</v>
      </c>
      <c r="S116" s="1349">
        <v>83.844594207450811</v>
      </c>
      <c r="T116" s="1349">
        <v>79.828702940759754</v>
      </c>
      <c r="U116" s="1349">
        <v>20.171297059240249</v>
      </c>
      <c r="V116" s="1349">
        <v>16.155405792549182</v>
      </c>
      <c r="W116" s="1350">
        <v>100</v>
      </c>
    </row>
    <row r="117" spans="1:23" ht="9.75" customHeight="1">
      <c r="A117" s="1347">
        <v>2007</v>
      </c>
      <c r="B117" s="1349">
        <v>12.981050483746573</v>
      </c>
      <c r="C117" s="1349">
        <v>15.280877609298809</v>
      </c>
      <c r="D117" s="1349">
        <v>4.0266566064516871</v>
      </c>
      <c r="E117" s="1349">
        <v>3.0946075679658702</v>
      </c>
      <c r="F117" s="1349">
        <v>0.80989916264267325</v>
      </c>
      <c r="G117" s="1349">
        <v>2.0943285908457598</v>
      </c>
      <c r="H117" s="1349">
        <v>7.3993177500010647</v>
      </c>
      <c r="I117" s="1349">
        <v>2.0546569208025378</v>
      </c>
      <c r="J117" s="1349">
        <v>9.7020624366722252</v>
      </c>
      <c r="K117" s="1349">
        <v>21.932728053609537</v>
      </c>
      <c r="L117" s="1349">
        <v>4.9896838965133785</v>
      </c>
      <c r="M117" s="1349">
        <v>1.2678760037759143</v>
      </c>
      <c r="N117" s="1349">
        <v>5.1432453984363082</v>
      </c>
      <c r="O117" s="1349">
        <v>2.9578982842876247</v>
      </c>
      <c r="P117" s="1349">
        <v>3.465483541924137</v>
      </c>
      <c r="Q117" s="1349">
        <v>2.799627693025899</v>
      </c>
      <c r="R117" s="1350">
        <v>100</v>
      </c>
      <c r="S117" s="1349">
        <v>83.949964135481764</v>
      </c>
      <c r="T117" s="1349">
        <v>79.923307529030069</v>
      </c>
      <c r="U117" s="1349">
        <v>20.076692470969927</v>
      </c>
      <c r="V117" s="1349">
        <v>16.050035864518239</v>
      </c>
      <c r="W117" s="1350">
        <v>100</v>
      </c>
    </row>
    <row r="118" spans="1:23" ht="9.75" customHeight="1">
      <c r="A118" s="1347">
        <v>2008</v>
      </c>
      <c r="B118" s="1349">
        <v>13.008632723192667</v>
      </c>
      <c r="C118" s="1349">
        <v>15.331954319418051</v>
      </c>
      <c r="D118" s="1349">
        <v>4.0435874088528623</v>
      </c>
      <c r="E118" s="1349">
        <v>3.085340263889234</v>
      </c>
      <c r="F118" s="1349">
        <v>0.81031151854265071</v>
      </c>
      <c r="G118" s="1349">
        <v>2.1063473630485117</v>
      </c>
      <c r="H118" s="1349">
        <v>7.4079633515666918</v>
      </c>
      <c r="I118" s="1349">
        <v>2.0404995538393349</v>
      </c>
      <c r="J118" s="1349">
        <v>9.7004777169966125</v>
      </c>
      <c r="K118" s="1349">
        <v>21.917790172237073</v>
      </c>
      <c r="L118" s="1349">
        <v>4.9880944372561729</v>
      </c>
      <c r="M118" s="1349">
        <v>1.2625912839569982</v>
      </c>
      <c r="N118" s="1349">
        <v>5.1176839064207549</v>
      </c>
      <c r="O118" s="1349">
        <v>2.9269704694720597</v>
      </c>
      <c r="P118" s="1349">
        <v>3.4735292017470218</v>
      </c>
      <c r="Q118" s="1349">
        <v>2.7782263095633031</v>
      </c>
      <c r="R118" s="1350">
        <v>100</v>
      </c>
      <c r="S118" s="1349">
        <v>84.051279496815312</v>
      </c>
      <c r="T118" s="1349">
        <v>80.007692087962454</v>
      </c>
      <c r="U118" s="1349">
        <v>19.99230791203755</v>
      </c>
      <c r="V118" s="1349">
        <v>15.948720503184687</v>
      </c>
      <c r="W118" s="1350">
        <v>100</v>
      </c>
    </row>
    <row r="119" spans="1:23" ht="15" customHeight="1">
      <c r="A119" s="1347">
        <v>2009</v>
      </c>
      <c r="B119" s="1349">
        <v>13.035089243438044</v>
      </c>
      <c r="C119" s="1349">
        <v>15.370336896358014</v>
      </c>
      <c r="D119" s="1349">
        <v>4.0622690959268244</v>
      </c>
      <c r="E119" s="1349">
        <v>3.0786745888140032</v>
      </c>
      <c r="F119" s="1349">
        <v>0.81169638797256882</v>
      </c>
      <c r="G119" s="1349">
        <v>2.1107170105283437</v>
      </c>
      <c r="H119" s="1349">
        <v>7.4214156419187285</v>
      </c>
      <c r="I119" s="1349">
        <v>2.0281612328515015</v>
      </c>
      <c r="J119" s="1349">
        <v>9.7004883890616007</v>
      </c>
      <c r="K119" s="1349">
        <v>21.899243607521608</v>
      </c>
      <c r="L119" s="1349">
        <v>4.9844652051060603</v>
      </c>
      <c r="M119" s="1349">
        <v>1.2573308432202377</v>
      </c>
      <c r="N119" s="1349">
        <v>5.0985905566915646</v>
      </c>
      <c r="O119" s="1349">
        <v>2.9000197260136718</v>
      </c>
      <c r="P119" s="1349">
        <v>3.4805231583350809</v>
      </c>
      <c r="Q119" s="1349">
        <v>2.760978416242148</v>
      </c>
      <c r="R119" s="1350">
        <v>100</v>
      </c>
      <c r="S119" s="1349">
        <v>84.133575479387105</v>
      </c>
      <c r="T119" s="1349">
        <v>80.071306383460282</v>
      </c>
      <c r="U119" s="1349">
        <v>19.928693616539714</v>
      </c>
      <c r="V119" s="1349">
        <v>15.866424520612888</v>
      </c>
      <c r="W119" s="1350">
        <v>100</v>
      </c>
    </row>
    <row r="120" spans="1:23" ht="9.75" customHeight="1">
      <c r="A120" s="1347">
        <v>2010</v>
      </c>
      <c r="B120" s="1349">
        <v>13.054201921220415</v>
      </c>
      <c r="C120" s="1349">
        <v>15.411282135623587</v>
      </c>
      <c r="D120" s="1349">
        <v>4.0782734079771963</v>
      </c>
      <c r="E120" s="1349">
        <v>3.0719617326838913</v>
      </c>
      <c r="F120" s="1349">
        <v>0.81238030860741206</v>
      </c>
      <c r="G120" s="1349">
        <v>2.1196059646849257</v>
      </c>
      <c r="H120" s="1349">
        <v>7.4351858057824245</v>
      </c>
      <c r="I120" s="1349">
        <v>2.0177302165524162</v>
      </c>
      <c r="J120" s="1349">
        <v>9.699248816138164</v>
      </c>
      <c r="K120" s="1349">
        <v>21.8803261264535</v>
      </c>
      <c r="L120" s="1349">
        <v>4.9809057395481169</v>
      </c>
      <c r="M120" s="1349">
        <v>1.251524695315346</v>
      </c>
      <c r="N120" s="1349">
        <v>5.0792789249743224</v>
      </c>
      <c r="O120" s="1349">
        <v>2.8758418870950906</v>
      </c>
      <c r="P120" s="1349">
        <v>3.4873031416829088</v>
      </c>
      <c r="Q120" s="1349">
        <v>2.7449491756602833</v>
      </c>
      <c r="R120" s="1350">
        <v>100</v>
      </c>
      <c r="S120" s="1349">
        <v>84.210238063033998</v>
      </c>
      <c r="T120" s="1349">
        <v>80.131964655056805</v>
      </c>
      <c r="U120" s="1349">
        <v>19.868035344943198</v>
      </c>
      <c r="V120" s="1349">
        <v>15.789761936966004</v>
      </c>
      <c r="W120" s="1350">
        <v>100</v>
      </c>
    </row>
    <row r="121" spans="1:23" ht="9.75" customHeight="1">
      <c r="A121" s="1347">
        <v>2011</v>
      </c>
      <c r="B121" s="1349">
        <v>13.074400449903541</v>
      </c>
      <c r="C121" s="1349">
        <v>15.463581836857397</v>
      </c>
      <c r="D121" s="1349">
        <v>4.1135778474452529</v>
      </c>
      <c r="E121" s="1349">
        <v>3.060992163374431</v>
      </c>
      <c r="F121" s="1349">
        <v>0.81199018598384043</v>
      </c>
      <c r="G121" s="1349">
        <v>2.1325995887760052</v>
      </c>
      <c r="H121" s="1349">
        <v>7.4513747962705938</v>
      </c>
      <c r="I121" s="1349">
        <v>2.0066574911225459</v>
      </c>
      <c r="J121" s="1349">
        <v>9.6873777055205927</v>
      </c>
      <c r="K121" s="1349">
        <v>21.856204644572653</v>
      </c>
      <c r="L121" s="1349">
        <v>4.9730423493694831</v>
      </c>
      <c r="M121" s="1349">
        <v>1.2455523971757827</v>
      </c>
      <c r="N121" s="1349">
        <v>5.0578882076402758</v>
      </c>
      <c r="O121" s="1349">
        <v>2.8490332324571597</v>
      </c>
      <c r="P121" s="1349">
        <v>3.4895054791975357</v>
      </c>
      <c r="Q121" s="1349">
        <v>2.72622162433291</v>
      </c>
      <c r="R121" s="1350">
        <v>100</v>
      </c>
      <c r="S121" s="1349">
        <v>84.299207281072682</v>
      </c>
      <c r="T121" s="1349">
        <v>80.185629433627426</v>
      </c>
      <c r="U121" s="1349">
        <v>19.814370566372574</v>
      </c>
      <c r="V121" s="1349">
        <v>15.700792718927323</v>
      </c>
      <c r="W121" s="1350">
        <v>100</v>
      </c>
    </row>
    <row r="122" spans="1:23" ht="9.75" customHeight="1">
      <c r="A122" s="1347">
        <v>2012</v>
      </c>
      <c r="B122" s="1349">
        <v>13.106207785715402</v>
      </c>
      <c r="C122" s="1349">
        <v>15.519233641203341</v>
      </c>
      <c r="D122" s="1349">
        <v>4.1660895821438055</v>
      </c>
      <c r="E122" s="1349">
        <v>3.0479587110742425</v>
      </c>
      <c r="F122" s="1349">
        <v>0.81252257437153863</v>
      </c>
      <c r="G122" s="1349">
        <v>2.1463627598134614</v>
      </c>
      <c r="H122" s="1349">
        <v>7.4666636626565248</v>
      </c>
      <c r="I122" s="1349">
        <v>1.9939030281901857</v>
      </c>
      <c r="J122" s="1349">
        <v>9.6693118244217739</v>
      </c>
      <c r="K122" s="1349">
        <v>21.820893430166407</v>
      </c>
      <c r="L122" s="1349">
        <v>4.9612868761672786</v>
      </c>
      <c r="M122" s="1349">
        <v>1.2384964347335838</v>
      </c>
      <c r="N122" s="1349">
        <v>5.0384225455337877</v>
      </c>
      <c r="O122" s="1349">
        <v>2.8200704731329651</v>
      </c>
      <c r="P122" s="1349">
        <v>3.4869383438233092</v>
      </c>
      <c r="Q122" s="1349">
        <v>2.7056383268523927</v>
      </c>
      <c r="R122" s="1350">
        <v>100</v>
      </c>
      <c r="S122" s="1349">
        <v>84.394006915216423</v>
      </c>
      <c r="T122" s="1349">
        <v>80.227917333072625</v>
      </c>
      <c r="U122" s="1349">
        <v>19.772082666927378</v>
      </c>
      <c r="V122" s="1349">
        <v>15.605993084783574</v>
      </c>
      <c r="W122" s="1350">
        <v>100</v>
      </c>
    </row>
    <row r="123" spans="1:23" ht="9.75" customHeight="1">
      <c r="A123" s="1347">
        <v>2013</v>
      </c>
      <c r="B123" s="1349">
        <v>13.14416899181912</v>
      </c>
      <c r="C123" s="1349">
        <v>15.57667963765615</v>
      </c>
      <c r="D123" s="1349">
        <v>4.2141488969864298</v>
      </c>
      <c r="E123" s="1349">
        <v>3.0371796564544469</v>
      </c>
      <c r="F123" s="1349">
        <v>0.81353841364801915</v>
      </c>
      <c r="G123" s="1349">
        <v>2.1579687265796297</v>
      </c>
      <c r="H123" s="1349">
        <v>7.4783402959774321</v>
      </c>
      <c r="I123" s="1349">
        <v>1.982024861167889</v>
      </c>
      <c r="J123" s="1349">
        <v>9.6530700097146021</v>
      </c>
      <c r="K123" s="1349">
        <v>21.778114686667127</v>
      </c>
      <c r="L123" s="1349">
        <v>4.9504518584570656</v>
      </c>
      <c r="M123" s="1349">
        <v>1.2306969029237154</v>
      </c>
      <c r="N123" s="1349">
        <v>5.0198579940025994</v>
      </c>
      <c r="O123" s="1349">
        <v>2.7924459320834929</v>
      </c>
      <c r="P123" s="1349">
        <v>3.485922010780798</v>
      </c>
      <c r="Q123" s="1349">
        <v>2.6853911250814799</v>
      </c>
      <c r="R123" s="1350">
        <v>100</v>
      </c>
      <c r="S123" s="1349">
        <v>84.48310043121009</v>
      </c>
      <c r="T123" s="1349">
        <v>80.26895153422366</v>
      </c>
      <c r="U123" s="1349">
        <v>19.73104846577634</v>
      </c>
      <c r="V123" s="1349">
        <v>15.516899568789908</v>
      </c>
      <c r="W123" s="1350">
        <v>100</v>
      </c>
    </row>
    <row r="124" spans="1:23" ht="15" customHeight="1">
      <c r="A124" s="1347">
        <v>2014</v>
      </c>
      <c r="B124" s="1349">
        <v>13.18057647142429</v>
      </c>
      <c r="C124" s="1349">
        <v>15.61807207618485</v>
      </c>
      <c r="D124" s="1349">
        <v>4.2550412586027067</v>
      </c>
      <c r="E124" s="1349">
        <v>3.0297074658285763</v>
      </c>
      <c r="F124" s="1349">
        <v>0.81454630231554337</v>
      </c>
      <c r="G124" s="1349">
        <v>2.1666000576297311</v>
      </c>
      <c r="H124" s="1349">
        <v>7.495022536040346</v>
      </c>
      <c r="I124" s="1349">
        <v>1.9730459066436634</v>
      </c>
      <c r="J124" s="1349">
        <v>9.6423900446151922</v>
      </c>
      <c r="K124" s="1349">
        <v>21.739234912528328</v>
      </c>
      <c r="L124" s="1349">
        <v>4.9430108391929837</v>
      </c>
      <c r="M124" s="1349">
        <v>1.2223343795057957</v>
      </c>
      <c r="N124" s="1349">
        <v>5.0021050843018502</v>
      </c>
      <c r="O124" s="1349">
        <v>2.766107321575197</v>
      </c>
      <c r="P124" s="1349">
        <v>3.4864443869697537</v>
      </c>
      <c r="Q124" s="1349">
        <v>2.6657609566411904</v>
      </c>
      <c r="R124" s="1350">
        <v>100</v>
      </c>
      <c r="S124" s="1349">
        <v>84.563273265009528</v>
      </c>
      <c r="T124" s="1349">
        <v>80.308232006406811</v>
      </c>
      <c r="U124" s="1349">
        <v>19.691767993593185</v>
      </c>
      <c r="V124" s="1349">
        <v>15.436726734990478</v>
      </c>
      <c r="W124" s="1350">
        <v>100</v>
      </c>
    </row>
    <row r="125" spans="1:23" ht="9.75" customHeight="1">
      <c r="A125" s="1347">
        <v>2015</v>
      </c>
      <c r="B125" s="1349">
        <v>13.218972611828084</v>
      </c>
      <c r="C125" s="1349">
        <v>15.629906212416961</v>
      </c>
      <c r="D125" s="1349">
        <v>4.2784733895136524</v>
      </c>
      <c r="E125" s="1349">
        <v>3.0254027058264739</v>
      </c>
      <c r="F125" s="1349">
        <v>0.81615453930009318</v>
      </c>
      <c r="G125" s="1349">
        <v>2.1730610865209945</v>
      </c>
      <c r="H125" s="1349">
        <v>7.5104472748796676</v>
      </c>
      <c r="I125" s="1349">
        <v>1.9657443747851315</v>
      </c>
      <c r="J125" s="1349">
        <v>9.6425457130900991</v>
      </c>
      <c r="K125" s="1349">
        <v>21.731598787184382</v>
      </c>
      <c r="L125" s="1349">
        <v>4.936173568611542</v>
      </c>
      <c r="M125" s="1349">
        <v>1.2147841164622653</v>
      </c>
      <c r="N125" s="1349">
        <v>4.9825336741529487</v>
      </c>
      <c r="O125" s="1349">
        <v>2.7428105018872553</v>
      </c>
      <c r="P125" s="1349">
        <v>3.4825645176401179</v>
      </c>
      <c r="Q125" s="1349">
        <v>2.6488269259003308</v>
      </c>
      <c r="R125" s="1350">
        <v>100</v>
      </c>
      <c r="S125" s="1349">
        <v>84.634681817447856</v>
      </c>
      <c r="T125" s="1349">
        <v>80.356208427934206</v>
      </c>
      <c r="U125" s="1349">
        <v>19.643791572065794</v>
      </c>
      <c r="V125" s="1349">
        <v>15.365318182552139</v>
      </c>
      <c r="W125" s="1350">
        <v>100</v>
      </c>
    </row>
    <row r="126" spans="1:23" ht="9.75" customHeight="1">
      <c r="A126" s="1347">
        <v>2016</v>
      </c>
      <c r="B126" s="1349">
        <v>13.255534060234368</v>
      </c>
      <c r="C126" s="1349">
        <v>15.649473148746665</v>
      </c>
      <c r="D126" s="1349">
        <v>4.3078182076286113</v>
      </c>
      <c r="E126" s="1349">
        <v>3.0234088783704705</v>
      </c>
      <c r="F126" s="1349">
        <v>0.81983230573122801</v>
      </c>
      <c r="G126" s="1349">
        <v>2.184519798558981</v>
      </c>
      <c r="H126" s="1349">
        <v>7.5224408603077624</v>
      </c>
      <c r="I126" s="1349">
        <v>1.956944781257548</v>
      </c>
      <c r="J126" s="1349">
        <v>9.6372436859028809</v>
      </c>
      <c r="K126" s="1349">
        <v>21.709892825227172</v>
      </c>
      <c r="L126" s="1349">
        <v>4.9295610967365961</v>
      </c>
      <c r="M126" s="1349">
        <v>1.2096418800692228</v>
      </c>
      <c r="N126" s="1349">
        <v>4.958570672726105</v>
      </c>
      <c r="O126" s="1349">
        <v>2.7211866324009848</v>
      </c>
      <c r="P126" s="1349">
        <v>3.4855693479931129</v>
      </c>
      <c r="Q126" s="1349">
        <v>2.6283618181082948</v>
      </c>
      <c r="R126" s="1350">
        <v>100</v>
      </c>
      <c r="S126" s="1349">
        <v>84.711527217136592</v>
      </c>
      <c r="T126" s="1349">
        <v>80.403709009507992</v>
      </c>
      <c r="U126" s="1349">
        <v>19.596290990492015</v>
      </c>
      <c r="V126" s="1349">
        <v>15.288472782863403</v>
      </c>
      <c r="W126" s="1350">
        <v>100</v>
      </c>
    </row>
    <row r="127" spans="1:23" ht="9.75" customHeight="1">
      <c r="A127" s="1347">
        <v>2017</v>
      </c>
      <c r="B127" s="1349">
        <v>13.293076451377878</v>
      </c>
      <c r="C127" s="1349">
        <v>15.684064336905694</v>
      </c>
      <c r="D127" s="1349">
        <v>4.3482859759038455</v>
      </c>
      <c r="E127" s="1349">
        <v>3.0237533645968258</v>
      </c>
      <c r="F127" s="1349">
        <v>0.82254733494702192</v>
      </c>
      <c r="G127" s="1349">
        <v>2.2024884375802336</v>
      </c>
      <c r="H127" s="1349">
        <v>7.5349632189677909</v>
      </c>
      <c r="I127" s="1349">
        <v>1.9488934791565036</v>
      </c>
      <c r="J127" s="1349">
        <v>9.6231770117586883</v>
      </c>
      <c r="K127" s="1349">
        <v>21.657107928637046</v>
      </c>
      <c r="L127" s="1349">
        <v>4.9238004096107719</v>
      </c>
      <c r="M127" s="1349">
        <v>1.2042766223591501</v>
      </c>
      <c r="N127" s="1349">
        <v>4.9379310932215477</v>
      </c>
      <c r="O127" s="1349">
        <v>2.6974930594510043</v>
      </c>
      <c r="P127" s="1349">
        <v>3.4913846262469268</v>
      </c>
      <c r="Q127" s="1349">
        <v>2.6067566492790704</v>
      </c>
      <c r="R127" s="1350">
        <v>100</v>
      </c>
      <c r="S127" s="1349">
        <v>84.785172354295042</v>
      </c>
      <c r="T127" s="1349">
        <v>80.436886378391208</v>
      </c>
      <c r="U127" s="1349">
        <v>19.563113621608796</v>
      </c>
      <c r="V127" s="1349">
        <v>15.21482764570495</v>
      </c>
      <c r="W127" s="1350">
        <v>100</v>
      </c>
    </row>
    <row r="128" spans="1:23">
      <c r="A128" s="1347">
        <v>2018</v>
      </c>
      <c r="B128" s="1349">
        <v>13.324135020876167</v>
      </c>
      <c r="C128" s="1349">
        <v>15.725033766340099</v>
      </c>
      <c r="D128" s="1349">
        <v>4.3774519624305599</v>
      </c>
      <c r="E128" s="1349">
        <v>3.025095220433768</v>
      </c>
      <c r="F128" s="1349">
        <v>0.82263135624054806</v>
      </c>
      <c r="G128" s="1349">
        <v>2.2144196037847155</v>
      </c>
      <c r="H128" s="1349">
        <v>7.5441488782924164</v>
      </c>
      <c r="I128" s="1349">
        <v>1.9424422085276145</v>
      </c>
      <c r="J128" s="1349">
        <v>9.6164722493979831</v>
      </c>
      <c r="K128" s="1349">
        <v>21.617782845484598</v>
      </c>
      <c r="L128" s="1349">
        <v>4.9203585752101962</v>
      </c>
      <c r="M128" s="1349">
        <v>1.1969586634525284</v>
      </c>
      <c r="N128" s="1349">
        <v>4.9207940092288132</v>
      </c>
      <c r="O128" s="1349">
        <v>2.6725528822252178</v>
      </c>
      <c r="P128" s="1349">
        <v>3.4898251433280527</v>
      </c>
      <c r="Q128" s="1349">
        <v>2.5898976147467243</v>
      </c>
      <c r="R128" s="1350">
        <v>100</v>
      </c>
      <c r="S128" s="1349">
        <v>84.849218064837856</v>
      </c>
      <c r="T128" s="1349">
        <v>80.471766102407301</v>
      </c>
      <c r="U128" s="1349">
        <v>19.528233897592699</v>
      </c>
      <c r="V128" s="1349">
        <v>15.150781935162138</v>
      </c>
      <c r="W128" s="1350">
        <v>100</v>
      </c>
    </row>
    <row r="129" spans="1:23">
      <c r="A129" s="1347">
        <v>2019</v>
      </c>
      <c r="B129" s="1349">
        <v>13.340436060496383</v>
      </c>
      <c r="C129" s="1349">
        <v>15.766351390080359</v>
      </c>
      <c r="D129" s="1349">
        <v>4.4012859042725712</v>
      </c>
      <c r="E129" s="1349">
        <v>3.0290229379945348</v>
      </c>
      <c r="F129" s="1349">
        <v>0.82088055443826613</v>
      </c>
      <c r="G129" s="1349">
        <v>2.2194610311539487</v>
      </c>
      <c r="H129" s="1349">
        <v>7.5541231733140926</v>
      </c>
      <c r="I129" s="1349">
        <v>1.936273402492336</v>
      </c>
      <c r="J129" s="1349">
        <v>9.6133624595853284</v>
      </c>
      <c r="K129" s="1349">
        <v>21.590198140237284</v>
      </c>
      <c r="L129" s="1349">
        <v>4.9214442531754132</v>
      </c>
      <c r="M129" s="1349">
        <v>1.1898696695939341</v>
      </c>
      <c r="N129" s="1349">
        <v>4.9040901969969397</v>
      </c>
      <c r="O129" s="1349">
        <v>2.6495046524154642</v>
      </c>
      <c r="P129" s="1349">
        <v>3.4903592200572069</v>
      </c>
      <c r="Q129" s="1349">
        <v>2.5733369536959363</v>
      </c>
      <c r="R129" s="1350">
        <v>100</v>
      </c>
      <c r="S129" s="1349">
        <v>84.907771856404793</v>
      </c>
      <c r="T129" s="1349">
        <v>80.506485952132223</v>
      </c>
      <c r="U129" s="1349">
        <v>19.493514047867784</v>
      </c>
      <c r="V129" s="1349">
        <v>15.092228143595211</v>
      </c>
      <c r="W129" s="1350">
        <v>100</v>
      </c>
    </row>
    <row r="130" spans="1:23">
      <c r="A130" s="1347">
        <v>2020</v>
      </c>
      <c r="B130" s="1349">
        <v>13.356117831756304</v>
      </c>
      <c r="C130" s="1349">
        <v>15.788149519201625</v>
      </c>
      <c r="D130" s="1349">
        <v>4.4061281363788982</v>
      </c>
      <c r="E130" s="1349">
        <v>3.0374521751764427</v>
      </c>
      <c r="F130" s="1349">
        <v>0.81751008437639838</v>
      </c>
      <c r="G130" s="1349">
        <v>2.2198807358584469</v>
      </c>
      <c r="H130" s="1349">
        <v>7.5655575445651317</v>
      </c>
      <c r="I130" s="1349">
        <v>1.9361297704655092</v>
      </c>
      <c r="J130" s="1349">
        <v>9.6195477517630561</v>
      </c>
      <c r="K130" s="1349">
        <v>21.572657321859928</v>
      </c>
      <c r="L130" s="1349">
        <v>4.9236137593822082</v>
      </c>
      <c r="M130" s="1349">
        <v>1.1848132468061836</v>
      </c>
      <c r="N130" s="1349">
        <v>4.888424895819008</v>
      </c>
      <c r="O130" s="1349">
        <v>2.6306641002335711</v>
      </c>
      <c r="P130" s="1349">
        <v>3.4964087930100698</v>
      </c>
      <c r="Q130" s="1349">
        <v>2.5569443333472206</v>
      </c>
      <c r="R130" s="1350">
        <v>100</v>
      </c>
      <c r="S130" s="1349">
        <v>84.950384724958255</v>
      </c>
      <c r="T130" s="1349">
        <v>80.544256588579344</v>
      </c>
      <c r="U130" s="1349">
        <v>19.455743411420649</v>
      </c>
      <c r="V130" s="1349">
        <v>15.049615275041752</v>
      </c>
      <c r="W130" s="1350">
        <v>100</v>
      </c>
    </row>
  </sheetData>
  <mergeCells count="12">
    <mergeCell ref="B6:J6"/>
    <mergeCell ref="K6:R6"/>
    <mergeCell ref="S6:W6"/>
    <mergeCell ref="B39:J39"/>
    <mergeCell ref="K39:R39"/>
    <mergeCell ref="S39:W39"/>
    <mergeCell ref="B100:J100"/>
    <mergeCell ref="K100:R100"/>
    <mergeCell ref="S100:W100"/>
    <mergeCell ref="B69:J69"/>
    <mergeCell ref="K69:R69"/>
    <mergeCell ref="S69:W69"/>
  </mergeCells>
  <hyperlinks>
    <hyperlink ref="L1" location="Inhalt!B50" tooltip="zurück zum Inhaltsverzeichnis" display="zurück"/>
  </hyperlinks>
  <pageMargins left="0.70866141732283472" right="0.70866141732283472" top="0.78740157480314965" bottom="0.78740157480314965"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AF89"/>
  <sheetViews>
    <sheetView topLeftCell="A25" workbookViewId="0">
      <selection activeCell="A53" sqref="A53"/>
    </sheetView>
  </sheetViews>
  <sheetFormatPr baseColWidth="10" defaultColWidth="8" defaultRowHeight="12" outlineLevelCol="1"/>
  <cols>
    <col min="1" max="1" width="49.42578125" style="1146" customWidth="1"/>
    <col min="2" max="2" width="21.42578125" style="1160" hidden="1" customWidth="1"/>
    <col min="3" max="3" width="12.85546875" style="1146" customWidth="1"/>
    <col min="4" max="7" width="12.85546875" style="1146" hidden="1" customWidth="1" outlineLevel="1"/>
    <col min="8" max="8" width="12.85546875" style="1146" customWidth="1" collapsed="1"/>
    <col min="9" max="12" width="12.85546875" style="1146" hidden="1" customWidth="1" outlineLevel="1"/>
    <col min="13" max="13" width="12.85546875" style="1146" customWidth="1" collapsed="1"/>
    <col min="14" max="17" width="12.85546875" style="1146" hidden="1" customWidth="1" outlineLevel="1"/>
    <col min="18" max="18" width="12.85546875" style="1146" customWidth="1" collapsed="1"/>
    <col min="19" max="22" width="12.85546875" style="1146" hidden="1" customWidth="1" outlineLevel="1"/>
    <col min="23" max="23" width="12.85546875" style="1146" customWidth="1" collapsed="1"/>
    <col min="24" max="31" width="12.85546875" style="1146" customWidth="1"/>
    <col min="32" max="16384" width="8" style="1146"/>
  </cols>
  <sheetData>
    <row r="1" spans="1:32">
      <c r="B1" s="1146"/>
      <c r="H1" s="1147" t="s">
        <v>712</v>
      </c>
    </row>
    <row r="2" spans="1:32" s="1151" customFormat="1" ht="29.25">
      <c r="A2" s="1148" t="s">
        <v>713</v>
      </c>
      <c r="B2" s="1149"/>
      <c r="C2" s="1150"/>
      <c r="E2" s="1150"/>
      <c r="F2" s="1150"/>
      <c r="G2" s="1150"/>
      <c r="H2" s="1150"/>
      <c r="I2" s="1150"/>
    </row>
    <row r="3" spans="1:32" s="1151" customFormat="1" ht="15" customHeight="1" thickBot="1">
      <c r="A3" s="1391" t="s">
        <v>905</v>
      </c>
      <c r="B3" s="1152"/>
      <c r="C3" s="1153"/>
      <c r="D3" s="1154"/>
      <c r="E3" s="1153"/>
      <c r="F3" s="1153"/>
      <c r="G3" s="1153"/>
      <c r="H3" s="1153"/>
      <c r="I3" s="1153"/>
      <c r="J3" s="1154"/>
      <c r="K3" s="1154"/>
      <c r="L3" s="1154"/>
      <c r="M3" s="1154"/>
      <c r="N3" s="1154"/>
      <c r="O3" s="1154"/>
    </row>
    <row r="4" spans="1:32" s="1155" customFormat="1" ht="15" customHeight="1">
      <c r="A4" s="1433" t="s">
        <v>714</v>
      </c>
      <c r="B4" s="1460" t="s">
        <v>715</v>
      </c>
      <c r="C4" s="1411">
        <v>33238</v>
      </c>
      <c r="D4" s="1412">
        <v>33603</v>
      </c>
      <c r="E4" s="1412">
        <v>33969</v>
      </c>
      <c r="F4" s="1412">
        <v>34334</v>
      </c>
      <c r="G4" s="1412">
        <v>34699</v>
      </c>
      <c r="H4" s="1413">
        <v>35064</v>
      </c>
      <c r="I4" s="1412">
        <v>35430</v>
      </c>
      <c r="J4" s="1412">
        <v>35795</v>
      </c>
      <c r="K4" s="1412">
        <v>36160</v>
      </c>
      <c r="L4" s="1412">
        <v>36525</v>
      </c>
      <c r="M4" s="1413">
        <v>36891</v>
      </c>
      <c r="N4" s="1412">
        <v>37256</v>
      </c>
      <c r="O4" s="1412">
        <v>37621</v>
      </c>
      <c r="P4" s="1412">
        <v>37986</v>
      </c>
      <c r="Q4" s="1412">
        <v>38352</v>
      </c>
      <c r="R4" s="1413">
        <v>38717</v>
      </c>
      <c r="S4" s="1412">
        <v>39082</v>
      </c>
      <c r="T4" s="1412">
        <v>39447</v>
      </c>
      <c r="U4" s="1412">
        <v>39813</v>
      </c>
      <c r="V4" s="1412">
        <v>40178</v>
      </c>
      <c r="W4" s="1413">
        <v>40543</v>
      </c>
      <c r="X4" s="1412">
        <v>40908</v>
      </c>
      <c r="Y4" s="1412">
        <v>41274</v>
      </c>
      <c r="Z4" s="1412">
        <v>41639</v>
      </c>
      <c r="AA4" s="1412">
        <v>42004</v>
      </c>
      <c r="AB4" s="1413">
        <v>42005</v>
      </c>
      <c r="AC4" s="1412">
        <v>42370</v>
      </c>
      <c r="AD4" s="1412">
        <v>42736</v>
      </c>
      <c r="AE4" s="1412">
        <v>43101</v>
      </c>
      <c r="AF4" s="1412">
        <v>43466</v>
      </c>
    </row>
    <row r="5" spans="1:32" s="1155" customFormat="1" ht="15" customHeight="1">
      <c r="A5" s="1465" t="s">
        <v>716</v>
      </c>
      <c r="B5" s="1466"/>
      <c r="C5" s="1463">
        <v>1052476.8348697026</v>
      </c>
      <c r="D5" s="1463">
        <v>1014224.5208819603</v>
      </c>
      <c r="E5" s="1463">
        <v>965893.26177731331</v>
      </c>
      <c r="F5" s="1463">
        <v>956132.11570396053</v>
      </c>
      <c r="G5" s="1463">
        <v>939814.62940062874</v>
      </c>
      <c r="H5" s="1463">
        <v>938968.40815141238</v>
      </c>
      <c r="I5" s="1463">
        <v>959151.30805183726</v>
      </c>
      <c r="J5" s="1463">
        <v>931324.20077969984</v>
      </c>
      <c r="K5" s="1463">
        <v>923356.69107081601</v>
      </c>
      <c r="L5" s="1463">
        <v>895874.33367023943</v>
      </c>
      <c r="M5" s="1463">
        <v>899852.05638672668</v>
      </c>
      <c r="N5" s="1463">
        <v>916648.52210223896</v>
      </c>
      <c r="O5" s="1463">
        <v>899971.39878908359</v>
      </c>
      <c r="P5" s="1463">
        <v>901151.90266583045</v>
      </c>
      <c r="Q5" s="1463">
        <v>887089.1273059292</v>
      </c>
      <c r="R5" s="1463">
        <v>866697.22416572447</v>
      </c>
      <c r="S5" s="1463">
        <v>878320.43033146986</v>
      </c>
      <c r="T5" s="1463">
        <v>851624.3287334143</v>
      </c>
      <c r="U5" s="1463">
        <v>854927.14547316427</v>
      </c>
      <c r="V5" s="1463">
        <v>790294.71893557056</v>
      </c>
      <c r="W5" s="1463">
        <v>832949.10778969852</v>
      </c>
      <c r="X5" s="1463">
        <v>809216.91909081012</v>
      </c>
      <c r="Y5" s="1463">
        <v>813984.65448538086</v>
      </c>
      <c r="Z5" s="1463">
        <v>831453.83805620868</v>
      </c>
      <c r="AA5" s="1463">
        <v>792587.77032044902</v>
      </c>
      <c r="AB5" s="1463">
        <v>795610.21464753943</v>
      </c>
      <c r="AC5" s="1463">
        <v>800686.63201326539</v>
      </c>
      <c r="AD5" s="1463">
        <v>785882.91836422577</v>
      </c>
      <c r="AE5" s="1463">
        <v>754111.60651388322</v>
      </c>
      <c r="AF5" s="1463">
        <v>711427.80869731167</v>
      </c>
    </row>
    <row r="6" spans="1:32" s="1155" customFormat="1" ht="15" customHeight="1" thickBot="1">
      <c r="A6" s="1468" t="s">
        <v>717</v>
      </c>
      <c r="B6" s="1467"/>
      <c r="C6" s="1464">
        <v>1074783.4380484154</v>
      </c>
      <c r="D6" s="1464">
        <v>984791.93879146362</v>
      </c>
      <c r="E6" s="1464">
        <v>929709.34768043505</v>
      </c>
      <c r="F6" s="1464">
        <v>920389.27730542212</v>
      </c>
      <c r="G6" s="1464">
        <v>911269.79698619503</v>
      </c>
      <c r="H6" s="1464">
        <v>902697.4174919927</v>
      </c>
      <c r="I6" s="1464">
        <v>928518.88170624524</v>
      </c>
      <c r="J6" s="1464">
        <v>900388.69935513474</v>
      </c>
      <c r="K6" s="1464">
        <v>891523.33734209486</v>
      </c>
      <c r="L6" s="1464">
        <v>862318.19196616393</v>
      </c>
      <c r="M6" s="1464">
        <v>876760.87574278738</v>
      </c>
      <c r="N6" s="1464">
        <v>889941.53148930788</v>
      </c>
      <c r="O6" s="1464">
        <v>900750.38927892095</v>
      </c>
      <c r="P6" s="1464">
        <v>901526.22871639859</v>
      </c>
      <c r="Q6" s="1464">
        <v>885474.64600017224</v>
      </c>
      <c r="R6" s="1464">
        <v>863714.56078018714</v>
      </c>
      <c r="S6" s="1464">
        <v>872405.24277931615</v>
      </c>
      <c r="T6" s="1464">
        <v>849392.85439786408</v>
      </c>
      <c r="U6" s="1464">
        <v>841820.61181489297</v>
      </c>
      <c r="V6" s="1464">
        <v>769986.24381945445</v>
      </c>
      <c r="W6" s="1464">
        <v>820111.54489978857</v>
      </c>
      <c r="X6" s="1464">
        <v>797190.92810853792</v>
      </c>
      <c r="Y6" s="1464">
        <v>793060.74419465184</v>
      </c>
      <c r="Z6" s="1464">
        <v>810767.83002027392</v>
      </c>
      <c r="AA6" s="1464">
        <v>768328.62754461518</v>
      </c>
      <c r="AB6" s="1464">
        <v>773017.97406027</v>
      </c>
      <c r="AC6" s="1464">
        <v>777359.01944434375</v>
      </c>
      <c r="AD6" s="1464">
        <v>762063.46929202927</v>
      </c>
      <c r="AE6" s="1464">
        <v>732417.45476069173</v>
      </c>
      <c r="AF6" s="1464">
        <v>691622.61810415227</v>
      </c>
    </row>
    <row r="7" spans="1:32" s="1156" customFormat="1" ht="15" customHeight="1">
      <c r="A7" s="1400" t="s">
        <v>718</v>
      </c>
      <c r="B7" s="1462"/>
      <c r="C7" s="1461">
        <v>989590.09195715189</v>
      </c>
      <c r="D7" s="1461">
        <v>955449.29336471041</v>
      </c>
      <c r="E7" s="1461">
        <v>910060.25324950356</v>
      </c>
      <c r="F7" s="1461">
        <v>900194.00945140782</v>
      </c>
      <c r="G7" s="1461">
        <v>881400.21344791912</v>
      </c>
      <c r="H7" s="1461">
        <v>881051.9455444786</v>
      </c>
      <c r="I7" s="1461">
        <v>903261.61298128148</v>
      </c>
      <c r="J7" s="1461">
        <v>872626.2270262196</v>
      </c>
      <c r="K7" s="1461">
        <v>866053.93944091594</v>
      </c>
      <c r="L7" s="1461">
        <v>840709.78232898796</v>
      </c>
      <c r="M7" s="1461">
        <v>839700.91641106643</v>
      </c>
      <c r="N7" s="1461">
        <v>862453.74519147212</v>
      </c>
      <c r="O7" s="1461">
        <v>847788.83776132925</v>
      </c>
      <c r="P7" s="1461">
        <v>844588.84425629221</v>
      </c>
      <c r="Q7" s="1461">
        <v>830465.99783990497</v>
      </c>
      <c r="R7" s="1461">
        <v>812071.57346475485</v>
      </c>
      <c r="S7" s="1461">
        <v>823301.76445649611</v>
      </c>
      <c r="T7" s="1461">
        <v>797991.2387096351</v>
      </c>
      <c r="U7" s="1461">
        <v>803582.5409244654</v>
      </c>
      <c r="V7" s="1461">
        <v>747202.33192239353</v>
      </c>
      <c r="W7" s="1461">
        <v>784475.64116755989</v>
      </c>
      <c r="X7" s="1461">
        <v>760607.16357298556</v>
      </c>
      <c r="Y7" s="1461">
        <v>766053.14569965086</v>
      </c>
      <c r="Z7" s="1461">
        <v>783726.90661204152</v>
      </c>
      <c r="AA7" s="1461">
        <v>744757.71962751006</v>
      </c>
      <c r="AB7" s="1461">
        <v>749211.78396927961</v>
      </c>
      <c r="AC7" s="1461">
        <v>752503.19082071376</v>
      </c>
      <c r="AD7" s="1461">
        <v>733943.36538142269</v>
      </c>
      <c r="AE7" s="1461">
        <v>704195.99258623482</v>
      </c>
      <c r="AF7" s="1461">
        <v>662682.69161104248</v>
      </c>
    </row>
    <row r="8" spans="1:32" s="1155" customFormat="1" ht="15" customHeight="1">
      <c r="A8" s="1395" t="s">
        <v>719</v>
      </c>
      <c r="B8" s="1435"/>
      <c r="C8" s="1418">
        <v>985749.634067907</v>
      </c>
      <c r="D8" s="1419">
        <v>951830.27937581425</v>
      </c>
      <c r="E8" s="1419">
        <v>906520.49221295724</v>
      </c>
      <c r="F8" s="1419">
        <v>896876.64707758441</v>
      </c>
      <c r="G8" s="1419">
        <v>878180.32628578506</v>
      </c>
      <c r="H8" s="1419">
        <v>877992.32218649448</v>
      </c>
      <c r="I8" s="1419">
        <v>900048.92452130793</v>
      </c>
      <c r="J8" s="1419">
        <v>869387.49781770841</v>
      </c>
      <c r="K8" s="1419">
        <v>862886.32957218809</v>
      </c>
      <c r="L8" s="1419">
        <v>837597.28212642018</v>
      </c>
      <c r="M8" s="1419">
        <v>836709.0783446267</v>
      </c>
      <c r="N8" s="1419">
        <v>859484.90749956307</v>
      </c>
      <c r="O8" s="1419">
        <v>844823.62523360481</v>
      </c>
      <c r="P8" s="1419">
        <v>841586.43673307879</v>
      </c>
      <c r="Q8" s="1419">
        <v>827538.30460069375</v>
      </c>
      <c r="R8" s="1419">
        <v>809118.27696885099</v>
      </c>
      <c r="S8" s="1419">
        <v>820233.12266960694</v>
      </c>
      <c r="T8" s="1419">
        <v>795002.89682492591</v>
      </c>
      <c r="U8" s="1419">
        <v>800638.13829525386</v>
      </c>
      <c r="V8" s="1419">
        <v>744627.45606952347</v>
      </c>
      <c r="W8" s="1419">
        <v>781894.33343274798</v>
      </c>
      <c r="X8" s="1419">
        <v>757934.57551626069</v>
      </c>
      <c r="Y8" s="1419">
        <v>763396.09481824981</v>
      </c>
      <c r="Z8" s="1419">
        <v>781038.11823381414</v>
      </c>
      <c r="AA8" s="1419">
        <v>742279.47017638548</v>
      </c>
      <c r="AB8" s="1419">
        <v>746838.06995594851</v>
      </c>
      <c r="AC8" s="1419">
        <v>750159.38752011186</v>
      </c>
      <c r="AD8" s="1419">
        <v>731676.44313255372</v>
      </c>
      <c r="AE8" s="1419">
        <v>702188.34952128888</v>
      </c>
      <c r="AF8" s="1419">
        <v>660686.93938215717</v>
      </c>
    </row>
    <row r="9" spans="1:32" s="1155" customFormat="1" ht="15" customHeight="1">
      <c r="A9" s="1396" t="s">
        <v>720</v>
      </c>
      <c r="B9" s="1436" t="s">
        <v>721</v>
      </c>
      <c r="C9" s="1420">
        <v>423905.77852278919</v>
      </c>
      <c r="D9" s="1420">
        <v>409874.86968937068</v>
      </c>
      <c r="E9" s="1420">
        <v>387485.39027604053</v>
      </c>
      <c r="F9" s="1420">
        <v>376740.15374353994</v>
      </c>
      <c r="G9" s="1420">
        <v>373995.60565341311</v>
      </c>
      <c r="H9" s="1420">
        <v>364608.8924384694</v>
      </c>
      <c r="I9" s="1420">
        <v>371625.04628500622</v>
      </c>
      <c r="J9" s="1420">
        <v>350830.87738382607</v>
      </c>
      <c r="K9" s="1420">
        <v>353484.36679658073</v>
      </c>
      <c r="L9" s="1420">
        <v>341928.28111277148</v>
      </c>
      <c r="M9" s="1420">
        <v>355167.99799242249</v>
      </c>
      <c r="N9" s="1420">
        <v>368372.72693374055</v>
      </c>
      <c r="O9" s="1420">
        <v>369604.21802252351</v>
      </c>
      <c r="P9" s="1420">
        <v>383449.05092487409</v>
      </c>
      <c r="Q9" s="1420">
        <v>380791.70890835067</v>
      </c>
      <c r="R9" s="1420">
        <v>375878.17301951256</v>
      </c>
      <c r="S9" s="1420">
        <v>377470.36688146449</v>
      </c>
      <c r="T9" s="1420">
        <v>384350.98279884731</v>
      </c>
      <c r="U9" s="1420">
        <v>364263.05724993255</v>
      </c>
      <c r="V9" s="1420">
        <v>339864.86385004409</v>
      </c>
      <c r="W9" s="1420">
        <v>351642.17916040705</v>
      </c>
      <c r="X9" s="1420">
        <v>349074.11214796099</v>
      </c>
      <c r="Y9" s="1420">
        <v>358561.3075875183</v>
      </c>
      <c r="Z9" s="1420">
        <v>361536.86121203139</v>
      </c>
      <c r="AA9" s="1420">
        <v>342751.47385490738</v>
      </c>
      <c r="AB9" s="1420">
        <v>330478.21971966029</v>
      </c>
      <c r="AC9" s="1420">
        <v>327429.95940881898</v>
      </c>
      <c r="AD9" s="1420">
        <v>306664.68157408346</v>
      </c>
      <c r="AE9" s="1420">
        <v>294160.41286272247</v>
      </c>
      <c r="AF9" s="1420">
        <v>244822.17860996351</v>
      </c>
    </row>
    <row r="10" spans="1:32" s="1155" customFormat="1" ht="15" customHeight="1">
      <c r="A10" s="1396" t="s">
        <v>722</v>
      </c>
      <c r="B10" s="1436" t="s">
        <v>723</v>
      </c>
      <c r="C10" s="1420">
        <v>185165.00476552246</v>
      </c>
      <c r="D10" s="1420">
        <v>163963.94350825471</v>
      </c>
      <c r="E10" s="1420">
        <v>153513.18691699347</v>
      </c>
      <c r="F10" s="1420">
        <v>142754.27309790606</v>
      </c>
      <c r="G10" s="1420">
        <v>141168.28541571012</v>
      </c>
      <c r="H10" s="1420">
        <v>144545.74462176295</v>
      </c>
      <c r="I10" s="1420">
        <v>135385.03198458708</v>
      </c>
      <c r="J10" s="1420">
        <v>139421.05031626541</v>
      </c>
      <c r="K10" s="1420">
        <v>135082.9606083392</v>
      </c>
      <c r="L10" s="1420">
        <v>132682.73922965996</v>
      </c>
      <c r="M10" s="1420">
        <v>129219.18300748605</v>
      </c>
      <c r="N10" s="1420">
        <v>122068.46589415934</v>
      </c>
      <c r="O10" s="1420">
        <v>121182.2244098107</v>
      </c>
      <c r="P10" s="1420">
        <v>117977.89429067235</v>
      </c>
      <c r="Q10" s="1420">
        <v>117702.00108287354</v>
      </c>
      <c r="R10" s="1420">
        <v>114591.86112670564</v>
      </c>
      <c r="S10" s="1420">
        <v>119470.94107629049</v>
      </c>
      <c r="T10" s="1420">
        <v>127273.69210826601</v>
      </c>
      <c r="U10" s="1420">
        <v>127417.96049138362</v>
      </c>
      <c r="V10" s="1420">
        <v>109326.73614446277</v>
      </c>
      <c r="W10" s="1420">
        <v>124748.90150035342</v>
      </c>
      <c r="X10" s="1420">
        <v>121825.78366218961</v>
      </c>
      <c r="Y10" s="1420">
        <v>116975.73279015989</v>
      </c>
      <c r="Z10" s="1420">
        <v>117694.75228248349</v>
      </c>
      <c r="AA10" s="1420">
        <v>117500.00184238709</v>
      </c>
      <c r="AB10" s="1420">
        <v>126140.8021123956</v>
      </c>
      <c r="AC10" s="1420">
        <v>128479.23618676949</v>
      </c>
      <c r="AD10" s="1420">
        <v>130422.76444996534</v>
      </c>
      <c r="AE10" s="1420">
        <v>125290.32581816154</v>
      </c>
      <c r="AF10" s="1420">
        <v>124313.51034091957</v>
      </c>
    </row>
    <row r="11" spans="1:32" s="1155" customFormat="1" ht="15" customHeight="1">
      <c r="A11" s="1396" t="s">
        <v>724</v>
      </c>
      <c r="B11" s="1436" t="s">
        <v>725</v>
      </c>
      <c r="C11" s="1420">
        <v>161927.06438322488</v>
      </c>
      <c r="D11" s="1420">
        <v>164983.19637785331</v>
      </c>
      <c r="E11" s="1420">
        <v>170746.07461447478</v>
      </c>
      <c r="F11" s="1420">
        <v>175169.39108903147</v>
      </c>
      <c r="G11" s="1420">
        <v>171351.19193516852</v>
      </c>
      <c r="H11" s="1420">
        <v>175093.76896035302</v>
      </c>
      <c r="I11" s="1420">
        <v>175107.73539320996</v>
      </c>
      <c r="J11" s="1420">
        <v>175624.07969126344</v>
      </c>
      <c r="K11" s="1420">
        <v>179137.34442701176</v>
      </c>
      <c r="L11" s="1420">
        <v>184374.26770721443</v>
      </c>
      <c r="M11" s="1420">
        <v>180604.01214800452</v>
      </c>
      <c r="N11" s="1420">
        <v>176877.63120039573</v>
      </c>
      <c r="O11" s="1420">
        <v>175025.77285905828</v>
      </c>
      <c r="P11" s="1420">
        <v>168701.17308185445</v>
      </c>
      <c r="Q11" s="1420">
        <v>168236.45390210999</v>
      </c>
      <c r="R11" s="1420">
        <v>160314.19472576401</v>
      </c>
      <c r="S11" s="1420">
        <v>156588.03620763472</v>
      </c>
      <c r="T11" s="1420">
        <v>153416.58174733905</v>
      </c>
      <c r="U11" s="1420">
        <v>153088.23900161055</v>
      </c>
      <c r="V11" s="1420">
        <v>152331.54247945966</v>
      </c>
      <c r="W11" s="1420">
        <v>153039.70221479607</v>
      </c>
      <c r="X11" s="1420">
        <v>154881.81272209427</v>
      </c>
      <c r="Y11" s="1420">
        <v>153543.31700400193</v>
      </c>
      <c r="Z11" s="1420">
        <v>157891.36748648898</v>
      </c>
      <c r="AA11" s="1420">
        <v>158685.24579754923</v>
      </c>
      <c r="AB11" s="1420">
        <v>161235.33194992272</v>
      </c>
      <c r="AC11" s="1420">
        <v>164390.84042667769</v>
      </c>
      <c r="AD11" s="1420">
        <v>167390.3054116097</v>
      </c>
      <c r="AE11" s="1420">
        <v>161950.77106596288</v>
      </c>
      <c r="AF11" s="1420">
        <v>163495.64533455222</v>
      </c>
    </row>
    <row r="12" spans="1:32" s="1157" customFormat="1" ht="15" customHeight="1">
      <c r="A12" s="1397" t="s">
        <v>726</v>
      </c>
      <c r="B12" s="1437" t="s">
        <v>727</v>
      </c>
      <c r="C12" s="1421">
        <v>151886.31785954355</v>
      </c>
      <c r="D12" s="1422">
        <v>155592.65453432471</v>
      </c>
      <c r="E12" s="1422">
        <v>161488.05969222053</v>
      </c>
      <c r="F12" s="1422">
        <v>165981.47018577557</v>
      </c>
      <c r="G12" s="1422">
        <v>162376.39898029057</v>
      </c>
      <c r="H12" s="1422">
        <v>166451.40972236753</v>
      </c>
      <c r="I12" s="1422">
        <v>166484.42982423425</v>
      </c>
      <c r="J12" s="1422">
        <v>167392.6813439409</v>
      </c>
      <c r="K12" s="1422">
        <v>170834.99939056733</v>
      </c>
      <c r="L12" s="1422">
        <v>176348.20794308608</v>
      </c>
      <c r="M12" s="1422">
        <v>172541.1738909104</v>
      </c>
      <c r="N12" s="1422">
        <v>169013.58757321205</v>
      </c>
      <c r="O12" s="1422">
        <v>167277.45840477425</v>
      </c>
      <c r="P12" s="1422">
        <v>161054.52887708959</v>
      </c>
      <c r="Q12" s="1422">
        <v>160938.44457557064</v>
      </c>
      <c r="R12" s="1422">
        <v>153040.10659847368</v>
      </c>
      <c r="S12" s="1422">
        <v>149276.72485374406</v>
      </c>
      <c r="T12" s="1422">
        <v>146331.8136845917</v>
      </c>
      <c r="U12" s="1422">
        <v>145996.2536770328</v>
      </c>
      <c r="V12" s="1422">
        <v>145665.28455057283</v>
      </c>
      <c r="W12" s="1422">
        <v>146752.00672868337</v>
      </c>
      <c r="X12" s="1422">
        <v>148677.40669613704</v>
      </c>
      <c r="Y12" s="1422">
        <v>147354.86320632917</v>
      </c>
      <c r="Z12" s="1422">
        <v>151573.32750357647</v>
      </c>
      <c r="AA12" s="1422">
        <v>152723.97583405068</v>
      </c>
      <c r="AB12" s="1422">
        <v>155314.36305459074</v>
      </c>
      <c r="AC12" s="1422">
        <v>158429.35257060459</v>
      </c>
      <c r="AD12" s="1422">
        <v>161455.00432910191</v>
      </c>
      <c r="AE12" s="1422">
        <v>155928.16781368444</v>
      </c>
      <c r="AF12" s="1422">
        <v>157719.7951955403</v>
      </c>
    </row>
    <row r="13" spans="1:32" s="1155" customFormat="1" ht="15" customHeight="1">
      <c r="A13" s="1396" t="s">
        <v>728</v>
      </c>
      <c r="B13" s="1436" t="s">
        <v>729</v>
      </c>
      <c r="C13" s="1420">
        <v>202954.28897689516</v>
      </c>
      <c r="D13" s="1423">
        <v>204564.13581744925</v>
      </c>
      <c r="E13" s="1423">
        <v>188347.7792178735</v>
      </c>
      <c r="F13" s="1423">
        <v>197050.19689559776</v>
      </c>
      <c r="G13" s="1423">
        <v>186880.89692135778</v>
      </c>
      <c r="H13" s="1423">
        <v>189739.29789755729</v>
      </c>
      <c r="I13" s="1423">
        <v>214790.48926101325</v>
      </c>
      <c r="J13" s="1423">
        <v>200478.21581818711</v>
      </c>
      <c r="K13" s="1423">
        <v>192138.33464647882</v>
      </c>
      <c r="L13" s="1423">
        <v>176011.27715866666</v>
      </c>
      <c r="M13" s="1423">
        <v>169386.50887632923</v>
      </c>
      <c r="N13" s="1423">
        <v>190253.74311856041</v>
      </c>
      <c r="O13" s="1423">
        <v>177061.91885832668</v>
      </c>
      <c r="P13" s="1423">
        <v>169489.38100309277</v>
      </c>
      <c r="Q13" s="1423">
        <v>159121.35555151582</v>
      </c>
      <c r="R13" s="1423">
        <v>156615.68260281117</v>
      </c>
      <c r="S13" s="1423">
        <v>165141.41591972776</v>
      </c>
      <c r="T13" s="1423">
        <v>128662.24965928888</v>
      </c>
      <c r="U13" s="1423">
        <v>154543.71944568917</v>
      </c>
      <c r="V13" s="1423">
        <v>141750.75582719597</v>
      </c>
      <c r="W13" s="1423">
        <v>151154.45682986907</v>
      </c>
      <c r="X13" s="1423">
        <v>130938.61039049807</v>
      </c>
      <c r="Y13" s="1423">
        <v>133313.41403208181</v>
      </c>
      <c r="Z13" s="1423">
        <v>142873.64272542429</v>
      </c>
      <c r="AA13" s="1423">
        <v>122359.95118632373</v>
      </c>
      <c r="AB13" s="1423">
        <v>128005.14643957623</v>
      </c>
      <c r="AC13" s="1423">
        <v>128842.45868344702</v>
      </c>
      <c r="AD13" s="1423">
        <v>126357.76146531815</v>
      </c>
      <c r="AE13" s="1423">
        <v>120037.6234624544</v>
      </c>
      <c r="AF13" s="1423">
        <v>127138.50165116467</v>
      </c>
    </row>
    <row r="14" spans="1:32" s="1157" customFormat="1" ht="15" customHeight="1">
      <c r="A14" s="1397" t="s">
        <v>730</v>
      </c>
      <c r="B14" s="1437" t="s">
        <v>731</v>
      </c>
      <c r="C14" s="1421">
        <v>64111.316649001201</v>
      </c>
      <c r="D14" s="1422">
        <v>64800.254073673488</v>
      </c>
      <c r="E14" s="1422">
        <v>57921.056039957046</v>
      </c>
      <c r="F14" s="1422">
        <v>55672.144174954839</v>
      </c>
      <c r="G14" s="1422">
        <v>51288.670253742814</v>
      </c>
      <c r="H14" s="1422">
        <v>53108.152875211221</v>
      </c>
      <c r="I14" s="1422">
        <v>63916.94015944397</v>
      </c>
      <c r="J14" s="1422">
        <v>54809.601848528233</v>
      </c>
      <c r="K14" s="1422">
        <v>53303.1202785942</v>
      </c>
      <c r="L14" s="1422">
        <v>49221.554451255957</v>
      </c>
      <c r="M14" s="1422">
        <v>45512.417714165364</v>
      </c>
      <c r="N14" s="1422">
        <v>52733.89038055281</v>
      </c>
      <c r="O14" s="1422">
        <v>49811.676246250754</v>
      </c>
      <c r="P14" s="1422">
        <v>41898.06158732943</v>
      </c>
      <c r="Q14" s="1422">
        <v>40502.862687739202</v>
      </c>
      <c r="R14" s="1422">
        <v>40041.409284552603</v>
      </c>
      <c r="S14" s="1422">
        <v>45990.527933287922</v>
      </c>
      <c r="T14" s="1422">
        <v>35211.21865203372</v>
      </c>
      <c r="U14" s="1422">
        <v>41939.597987650195</v>
      </c>
      <c r="V14" s="1422">
        <v>37601.826487815379</v>
      </c>
      <c r="W14" s="1422">
        <v>39998.451556783904</v>
      </c>
      <c r="X14" s="1422">
        <v>35895.8152814606</v>
      </c>
      <c r="Y14" s="1422">
        <v>34379.145495970421</v>
      </c>
      <c r="Z14" s="1422">
        <v>37607.82344576293</v>
      </c>
      <c r="AA14" s="1422">
        <v>34422.87394304145</v>
      </c>
      <c r="AB14" s="1422">
        <v>35448.915387627501</v>
      </c>
      <c r="AC14" s="1422">
        <v>34655.438790547392</v>
      </c>
      <c r="AD14" s="1422">
        <v>33710.452879895071</v>
      </c>
      <c r="AE14" s="1422">
        <v>29825.756227391739</v>
      </c>
      <c r="AF14" s="1422">
        <v>32634.747722429973</v>
      </c>
    </row>
    <row r="15" spans="1:32" s="1157" customFormat="1" ht="15" customHeight="1">
      <c r="A15" s="1397" t="s">
        <v>732</v>
      </c>
      <c r="B15" s="1437" t="s">
        <v>733</v>
      </c>
      <c r="C15" s="1421">
        <v>128635.75218251528</v>
      </c>
      <c r="D15" s="1422">
        <v>131347.1463412185</v>
      </c>
      <c r="E15" s="1422">
        <v>123327.00763077932</v>
      </c>
      <c r="F15" s="1422">
        <v>133859.61305477508</v>
      </c>
      <c r="G15" s="1422">
        <v>128334.83146322591</v>
      </c>
      <c r="H15" s="1422">
        <v>128972.9325233024</v>
      </c>
      <c r="I15" s="1422">
        <v>142277.08166118994</v>
      </c>
      <c r="J15" s="1422">
        <v>138272.16866161427</v>
      </c>
      <c r="K15" s="1422">
        <v>131921.53800130819</v>
      </c>
      <c r="L15" s="1422">
        <v>119789.68054522933</v>
      </c>
      <c r="M15" s="1422">
        <v>117779.7333447937</v>
      </c>
      <c r="N15" s="1422">
        <v>131145.06775482712</v>
      </c>
      <c r="O15" s="1422">
        <v>121124.71651058242</v>
      </c>
      <c r="P15" s="1422">
        <v>121773.37365931473</v>
      </c>
      <c r="Q15" s="1422">
        <v>112946.34508641598</v>
      </c>
      <c r="R15" s="1422">
        <v>110967.45239251794</v>
      </c>
      <c r="S15" s="1422">
        <v>113309.13869280861</v>
      </c>
      <c r="T15" s="1422">
        <v>88173.489666646667</v>
      </c>
      <c r="U15" s="1422">
        <v>106849.04078486066</v>
      </c>
      <c r="V15" s="1422">
        <v>98616.897975724496</v>
      </c>
      <c r="W15" s="1422">
        <v>105502.05526336787</v>
      </c>
      <c r="X15" s="1422">
        <v>89553.310715981555</v>
      </c>
      <c r="Y15" s="1422">
        <v>93712.461474072494</v>
      </c>
      <c r="Z15" s="1422">
        <v>99733.45507866182</v>
      </c>
      <c r="AA15" s="1422">
        <v>82469.798923873022</v>
      </c>
      <c r="AB15" s="1422">
        <v>86733.577524516033</v>
      </c>
      <c r="AC15" s="1422">
        <v>88248.454643940742</v>
      </c>
      <c r="AD15" s="1422">
        <v>86618.616048522337</v>
      </c>
      <c r="AE15" s="1422">
        <v>84566.364936408267</v>
      </c>
      <c r="AF15" s="1422">
        <v>88718.777315950356</v>
      </c>
    </row>
    <row r="16" spans="1:32" s="1155" customFormat="1" ht="15" customHeight="1">
      <c r="A16" s="1396" t="s">
        <v>734</v>
      </c>
      <c r="B16" s="1436" t="s">
        <v>735</v>
      </c>
      <c r="C16" s="1420">
        <v>11797.497419475365</v>
      </c>
      <c r="D16" s="1423">
        <v>8444.1339828864293</v>
      </c>
      <c r="E16" s="1423">
        <v>6428.0611875749482</v>
      </c>
      <c r="F16" s="1423">
        <v>5162.6322515092561</v>
      </c>
      <c r="G16" s="1423">
        <v>4784.3463601355452</v>
      </c>
      <c r="H16" s="1423">
        <v>4004.6182683518682</v>
      </c>
      <c r="I16" s="1423">
        <v>3140.6215974914271</v>
      </c>
      <c r="J16" s="1423">
        <v>3033.2746081662776</v>
      </c>
      <c r="K16" s="1423">
        <v>3043.3230937776275</v>
      </c>
      <c r="L16" s="1423">
        <v>2600.7169181076783</v>
      </c>
      <c r="M16" s="1423">
        <v>2331.3763203842736</v>
      </c>
      <c r="N16" s="1423">
        <v>1912.3403527070498</v>
      </c>
      <c r="O16" s="1423">
        <v>1949.4910838855808</v>
      </c>
      <c r="P16" s="1423">
        <v>1968.9374325851768</v>
      </c>
      <c r="Q16" s="1423">
        <v>1686.7851558437476</v>
      </c>
      <c r="R16" s="1423">
        <v>1718.3654940576459</v>
      </c>
      <c r="S16" s="1423">
        <v>1562.3625844894973</v>
      </c>
      <c r="T16" s="1423">
        <v>1299.3905111847187</v>
      </c>
      <c r="U16" s="1423">
        <v>1325.1621066380128</v>
      </c>
      <c r="V16" s="1423">
        <v>1353.557768360894</v>
      </c>
      <c r="W16" s="1423">
        <v>1309.0937273223867</v>
      </c>
      <c r="X16" s="1423">
        <v>1214.2565935177247</v>
      </c>
      <c r="Y16" s="1423">
        <v>1002.323404487865</v>
      </c>
      <c r="Z16" s="1423">
        <v>1041.4945273860787</v>
      </c>
      <c r="AA16" s="1423">
        <v>982.79749521799999</v>
      </c>
      <c r="AB16" s="1423">
        <v>978.56973439357034</v>
      </c>
      <c r="AC16" s="1423">
        <v>1016.8928143987887</v>
      </c>
      <c r="AD16" s="1423">
        <v>840.93023157715118</v>
      </c>
      <c r="AE16" s="1423">
        <v>749.21631198755404</v>
      </c>
      <c r="AF16" s="1423">
        <v>917.10344555734684</v>
      </c>
    </row>
    <row r="17" spans="1:32" s="1155" customFormat="1" ht="15" customHeight="1">
      <c r="A17" s="1395" t="s">
        <v>736</v>
      </c>
      <c r="B17" s="1435"/>
      <c r="C17" s="1424">
        <v>3840.457889244949</v>
      </c>
      <c r="D17" s="1425">
        <v>3619.0139888961539</v>
      </c>
      <c r="E17" s="1425">
        <v>3539.7610365463479</v>
      </c>
      <c r="F17" s="1425">
        <v>3317.362373823421</v>
      </c>
      <c r="G17" s="1425">
        <v>3219.88716213408</v>
      </c>
      <c r="H17" s="1425">
        <v>3059.6233579841728</v>
      </c>
      <c r="I17" s="1425">
        <v>3212.6884599735786</v>
      </c>
      <c r="J17" s="1425">
        <v>3238.7292085111985</v>
      </c>
      <c r="K17" s="1425">
        <v>3167.6098687278773</v>
      </c>
      <c r="L17" s="1425">
        <v>3112.5002025677386</v>
      </c>
      <c r="M17" s="1425">
        <v>2991.8380664396736</v>
      </c>
      <c r="N17" s="1425">
        <v>2968.837691909047</v>
      </c>
      <c r="O17" s="1425">
        <v>2965.2125277244086</v>
      </c>
      <c r="P17" s="1425">
        <v>3002.4075232133882</v>
      </c>
      <c r="Q17" s="1425">
        <v>2927.6932392112467</v>
      </c>
      <c r="R17" s="1425">
        <v>2953.2964959039073</v>
      </c>
      <c r="S17" s="1425">
        <v>3068.6417868891585</v>
      </c>
      <c r="T17" s="1425">
        <v>2988.3418847091621</v>
      </c>
      <c r="U17" s="1425">
        <v>2944.4026292115177</v>
      </c>
      <c r="V17" s="1425">
        <v>2574.8758528700487</v>
      </c>
      <c r="W17" s="1425">
        <v>2581.3077348118904</v>
      </c>
      <c r="X17" s="1425">
        <v>2672.5880567248432</v>
      </c>
      <c r="Y17" s="1425">
        <v>2657.0508814010782</v>
      </c>
      <c r="Z17" s="1425">
        <v>2688.7883782273793</v>
      </c>
      <c r="AA17" s="1425">
        <v>2478.2494511246055</v>
      </c>
      <c r="AB17" s="1425">
        <v>2373.7140133311173</v>
      </c>
      <c r="AC17" s="1425">
        <v>2343.803300601945</v>
      </c>
      <c r="AD17" s="1425">
        <v>2266.9222488689902</v>
      </c>
      <c r="AE17" s="1425">
        <v>2007.6430649459417</v>
      </c>
      <c r="AF17" s="1425">
        <v>1995.7522288853424</v>
      </c>
    </row>
    <row r="18" spans="1:32" s="1155" customFormat="1" ht="15" customHeight="1">
      <c r="A18" s="1398" t="s">
        <v>737</v>
      </c>
      <c r="B18" s="1438" t="s">
        <v>738</v>
      </c>
      <c r="C18" s="1420">
        <v>1832.8031634895797</v>
      </c>
      <c r="D18" s="1420">
        <v>1506.0795665704788</v>
      </c>
      <c r="E18" s="1420">
        <v>1417.3550792571682</v>
      </c>
      <c r="F18" s="1420">
        <v>1179.1723857463949</v>
      </c>
      <c r="G18" s="1420">
        <v>980.37029260387999</v>
      </c>
      <c r="H18" s="1420">
        <v>933.05859076247907</v>
      </c>
      <c r="I18" s="1420">
        <v>883.30760421903096</v>
      </c>
      <c r="J18" s="1420">
        <v>907.57075524424204</v>
      </c>
      <c r="K18" s="1420">
        <v>847.01323676341599</v>
      </c>
      <c r="L18" s="1420">
        <v>755.03511906391191</v>
      </c>
      <c r="M18" s="1420">
        <v>778.64011913948002</v>
      </c>
      <c r="N18" s="1420">
        <v>740.18522986351797</v>
      </c>
      <c r="O18" s="1420">
        <v>756.04274150295601</v>
      </c>
      <c r="P18" s="1420">
        <v>705.66166643873498</v>
      </c>
      <c r="Q18" s="1420">
        <v>729.67635523797003</v>
      </c>
      <c r="R18" s="1420">
        <v>741.01048566342502</v>
      </c>
      <c r="S18" s="1420">
        <v>821.30753122639987</v>
      </c>
      <c r="T18" s="1420">
        <v>813.34129757718995</v>
      </c>
      <c r="U18" s="1420">
        <v>811.06042777527796</v>
      </c>
      <c r="V18" s="1420">
        <v>577.86908343932998</v>
      </c>
      <c r="W18" s="1420">
        <v>683.60024176576792</v>
      </c>
      <c r="X18" s="1420">
        <v>682.86380552468006</v>
      </c>
      <c r="Y18" s="1420">
        <v>688.00639153949987</v>
      </c>
      <c r="Z18" s="1420">
        <v>706.96653082385001</v>
      </c>
      <c r="AA18" s="1420">
        <v>766.47740024920006</v>
      </c>
      <c r="AB18" s="1420">
        <v>701.50801663799996</v>
      </c>
      <c r="AC18" s="1420">
        <v>706.54737995817004</v>
      </c>
      <c r="AD18" s="1420">
        <v>694.52003926468069</v>
      </c>
      <c r="AE18" s="1420">
        <v>665.01263710697799</v>
      </c>
      <c r="AF18" s="1420">
        <v>614.61358674037604</v>
      </c>
    </row>
    <row r="19" spans="1:32" s="1155" customFormat="1" ht="15" customHeight="1" thickBot="1">
      <c r="A19" s="1399" t="s">
        <v>739</v>
      </c>
      <c r="B19" s="1439" t="s">
        <v>740</v>
      </c>
      <c r="C19" s="1426">
        <v>2007.6547257553696</v>
      </c>
      <c r="D19" s="1427">
        <v>2112.9344223256753</v>
      </c>
      <c r="E19" s="1427">
        <v>2122.4059572891797</v>
      </c>
      <c r="F19" s="1427">
        <v>2138.1899880770261</v>
      </c>
      <c r="G19" s="1427">
        <v>2239.5168695302</v>
      </c>
      <c r="H19" s="1427">
        <v>2126.5647672216937</v>
      </c>
      <c r="I19" s="1427">
        <v>2329.3808557545476</v>
      </c>
      <c r="J19" s="1427">
        <v>2331.1584532669567</v>
      </c>
      <c r="K19" s="1427">
        <v>2320.5966319644613</v>
      </c>
      <c r="L19" s="1427">
        <v>2357.4650835038269</v>
      </c>
      <c r="M19" s="1427">
        <v>2213.1979473001938</v>
      </c>
      <c r="N19" s="1427">
        <v>2228.6524620455289</v>
      </c>
      <c r="O19" s="1427">
        <v>2209.1697862214523</v>
      </c>
      <c r="P19" s="1427">
        <v>2296.745856774653</v>
      </c>
      <c r="Q19" s="1427">
        <v>2198.0168839732769</v>
      </c>
      <c r="R19" s="1427">
        <v>2212.286010240482</v>
      </c>
      <c r="S19" s="1427">
        <v>2247.3342556627586</v>
      </c>
      <c r="T19" s="1427">
        <v>2175.0005871319722</v>
      </c>
      <c r="U19" s="1427">
        <v>2133.34220143624</v>
      </c>
      <c r="V19" s="1427">
        <v>1997.0067694307186</v>
      </c>
      <c r="W19" s="1427">
        <v>1897.7074930461224</v>
      </c>
      <c r="X19" s="1427">
        <v>1989.7242512001631</v>
      </c>
      <c r="Y19" s="1427">
        <v>1969.0444898615785</v>
      </c>
      <c r="Z19" s="1427">
        <v>1981.8218474035293</v>
      </c>
      <c r="AA19" s="1427">
        <v>1711.7720508754055</v>
      </c>
      <c r="AB19" s="1427">
        <v>1672.2059966931174</v>
      </c>
      <c r="AC19" s="1427">
        <v>1637.2559206437752</v>
      </c>
      <c r="AD19" s="1427">
        <v>1572.4022096043097</v>
      </c>
      <c r="AE19" s="1427">
        <v>1342.6304278389637</v>
      </c>
      <c r="AF19" s="1427">
        <v>1381.1386421449663</v>
      </c>
    </row>
    <row r="20" spans="1:32" s="1156" customFormat="1" ht="15" customHeight="1">
      <c r="A20" s="1400" t="s">
        <v>741</v>
      </c>
      <c r="B20" s="1462"/>
      <c r="C20" s="1461">
        <v>59694.713887914819</v>
      </c>
      <c r="D20" s="1461">
        <v>55877.75642858533</v>
      </c>
      <c r="E20" s="1461">
        <v>53137.672202423193</v>
      </c>
      <c r="F20" s="1461">
        <v>53599.243830540014</v>
      </c>
      <c r="G20" s="1461">
        <v>56237.814055148629</v>
      </c>
      <c r="H20" s="1461">
        <v>55788.371055674448</v>
      </c>
      <c r="I20" s="1461">
        <v>53633.049781860245</v>
      </c>
      <c r="J20" s="1461">
        <v>56341.083996503243</v>
      </c>
      <c r="K20" s="1461">
        <v>54818.820613458382</v>
      </c>
      <c r="L20" s="1461">
        <v>52519.598952337408</v>
      </c>
      <c r="M20" s="1461">
        <v>57495.630768892785</v>
      </c>
      <c r="N20" s="1461">
        <v>51527.505646694175</v>
      </c>
      <c r="O20" s="1461">
        <v>49629.316963995188</v>
      </c>
      <c r="P20" s="1461">
        <v>54031.314024878666</v>
      </c>
      <c r="Q20" s="1461">
        <v>54194.148465138896</v>
      </c>
      <c r="R20" s="1461">
        <v>52248.116223524259</v>
      </c>
      <c r="S20" s="1461">
        <v>52662.936558947658</v>
      </c>
      <c r="T20" s="1461">
        <v>51225.163355603232</v>
      </c>
      <c r="U20" s="1461">
        <v>48844.11124933543</v>
      </c>
      <c r="V20" s="1461">
        <v>40626.395388323836</v>
      </c>
      <c r="W20" s="1461">
        <v>45956.475632474285</v>
      </c>
      <c r="X20" s="1461">
        <v>46098.359864934413</v>
      </c>
      <c r="Y20" s="1461">
        <v>45295.60411108008</v>
      </c>
      <c r="Z20" s="1461">
        <v>44989.56297226109</v>
      </c>
      <c r="AA20" s="1461">
        <v>44926.866947903371</v>
      </c>
      <c r="AB20" s="1461">
        <v>43470.474060631517</v>
      </c>
      <c r="AC20" s="1461">
        <v>45260.81221815246</v>
      </c>
      <c r="AD20" s="1461">
        <v>49069.318783703056</v>
      </c>
      <c r="AE20" s="1461">
        <v>47060.216094780313</v>
      </c>
      <c r="AF20" s="1461">
        <v>45924.018001760589</v>
      </c>
    </row>
    <row r="21" spans="1:32" s="1155" customFormat="1" ht="15" customHeight="1">
      <c r="A21" s="1401" t="s">
        <v>742</v>
      </c>
      <c r="B21" s="1440" t="s">
        <v>743</v>
      </c>
      <c r="C21" s="1420">
        <v>23522.377003359587</v>
      </c>
      <c r="D21" s="1420">
        <v>21349.780691256259</v>
      </c>
      <c r="E21" s="1420">
        <v>22135.054345486104</v>
      </c>
      <c r="F21" s="1420">
        <v>22530.875775271146</v>
      </c>
      <c r="G21" s="1420">
        <v>24133.103080547364</v>
      </c>
      <c r="H21" s="1420">
        <v>24487.421341301233</v>
      </c>
      <c r="I21" s="1420">
        <v>23079.988502054999</v>
      </c>
      <c r="J21" s="1420">
        <v>23600.760284535903</v>
      </c>
      <c r="K21" s="1420">
        <v>23600.618765187221</v>
      </c>
      <c r="L21" s="1420">
        <v>23710.80254740395</v>
      </c>
      <c r="M21" s="1420">
        <v>23265.792589337645</v>
      </c>
      <c r="N21" s="1420">
        <v>21051.263216725922</v>
      </c>
      <c r="O21" s="1420">
        <v>20147.498665345222</v>
      </c>
      <c r="P21" s="1420">
        <v>20878.760771206616</v>
      </c>
      <c r="Q21" s="1420">
        <v>21406.357267773954</v>
      </c>
      <c r="R21" s="1420">
        <v>20125.529017977475</v>
      </c>
      <c r="S21" s="1420">
        <v>20599.789467911349</v>
      </c>
      <c r="T21" s="1420">
        <v>21876.823792411458</v>
      </c>
      <c r="U21" s="1420">
        <v>20850.421224855618</v>
      </c>
      <c r="V21" s="1420">
        <v>18468.455450410311</v>
      </c>
      <c r="W21" s="1420">
        <v>18952.411817376305</v>
      </c>
      <c r="X21" s="1420">
        <v>20151.155477001237</v>
      </c>
      <c r="Y21" s="1420">
        <v>19665.716849405289</v>
      </c>
      <c r="Z21" s="1420">
        <v>19026.529912832066</v>
      </c>
      <c r="AA21" s="1420">
        <v>19562.186838541893</v>
      </c>
      <c r="AB21" s="1420">
        <v>19164.943082949099</v>
      </c>
      <c r="AC21" s="1420">
        <v>19191.871930116507</v>
      </c>
      <c r="AD21" s="1420">
        <v>19842.776247479938</v>
      </c>
      <c r="AE21" s="1420">
        <v>19704.465401514648</v>
      </c>
      <c r="AF21" s="1420">
        <v>19412.684903912606</v>
      </c>
    </row>
    <row r="22" spans="1:32" s="1155" customFormat="1" ht="15" customHeight="1">
      <c r="A22" s="1401" t="s">
        <v>744</v>
      </c>
      <c r="B22" s="1441" t="s">
        <v>745</v>
      </c>
      <c r="C22" s="1420">
        <v>8109.3810360080006</v>
      </c>
      <c r="D22" s="1420">
        <v>7116.7952959959994</v>
      </c>
      <c r="E22" s="1420">
        <v>7091.1866280109998</v>
      </c>
      <c r="F22" s="1420">
        <v>6677.9938759999995</v>
      </c>
      <c r="G22" s="1420">
        <v>6702.2374200000013</v>
      </c>
      <c r="H22" s="1420">
        <v>7965.8275919999996</v>
      </c>
      <c r="I22" s="1420">
        <v>7932.6589239999994</v>
      </c>
      <c r="J22" s="1420">
        <v>8036.1542160015688</v>
      </c>
      <c r="K22" s="1420">
        <v>8216.3795240072941</v>
      </c>
      <c r="L22" s="1420">
        <v>7931.5620959964153</v>
      </c>
      <c r="M22" s="1420">
        <v>8442.5498319966646</v>
      </c>
      <c r="N22" s="1420">
        <v>7798.5894440053062</v>
      </c>
      <c r="O22" s="1420">
        <v>8411.205804004976</v>
      </c>
      <c r="P22" s="1420">
        <v>8471.7015320029204</v>
      </c>
      <c r="Q22" s="1420">
        <v>7981.4115839998412</v>
      </c>
      <c r="R22" s="1420">
        <v>8747.5928551940979</v>
      </c>
      <c r="S22" s="1420">
        <v>8314.7977512026391</v>
      </c>
      <c r="T22" s="1420">
        <v>8615.4578959952596</v>
      </c>
      <c r="U22" s="1420">
        <v>8233.7969008014297</v>
      </c>
      <c r="V22" s="1420">
        <v>7305.4611715975852</v>
      </c>
      <c r="W22" s="1420">
        <v>8296.5592472047902</v>
      </c>
      <c r="X22" s="1420">
        <v>8074.4285155965108</v>
      </c>
      <c r="Y22" s="1420">
        <v>8223.1095048000825</v>
      </c>
      <c r="Z22" s="1420">
        <v>8107.5710136001608</v>
      </c>
      <c r="AA22" s="1420">
        <v>6215.559673198175</v>
      </c>
      <c r="AB22" s="1420">
        <v>5536.2191988045242</v>
      </c>
      <c r="AC22" s="1420">
        <v>5628.5511360054588</v>
      </c>
      <c r="AD22" s="1420">
        <v>5578.3979280309159</v>
      </c>
      <c r="AE22" s="1420">
        <v>5496.9991919522945</v>
      </c>
      <c r="AF22" s="1420">
        <v>5316.9475280296492</v>
      </c>
    </row>
    <row r="23" spans="1:32" s="1155" customFormat="1" ht="15" customHeight="1">
      <c r="A23" s="1401" t="s">
        <v>746</v>
      </c>
      <c r="B23" s="1441" t="s">
        <v>747</v>
      </c>
      <c r="C23" s="1420">
        <v>25079.882419730009</v>
      </c>
      <c r="D23" s="1420">
        <v>24467.714117</v>
      </c>
      <c r="E23" s="1420">
        <v>21048.178816500003</v>
      </c>
      <c r="F23" s="1420">
        <v>21507.14002726</v>
      </c>
      <c r="G23" s="1420">
        <v>22942.482932614832</v>
      </c>
      <c r="H23" s="1420">
        <v>20794.015659581197</v>
      </c>
      <c r="I23" s="1420">
        <v>20065.060440622372</v>
      </c>
      <c r="J23" s="1420">
        <v>22094.757231848696</v>
      </c>
      <c r="K23" s="1420">
        <v>20309.516061498969</v>
      </c>
      <c r="L23" s="1420">
        <v>18258.561326405117</v>
      </c>
      <c r="M23" s="1420">
        <v>23460.455821329186</v>
      </c>
      <c r="N23" s="1420">
        <v>20494.10616295617</v>
      </c>
      <c r="O23" s="1420">
        <v>18917.366664383091</v>
      </c>
      <c r="P23" s="1420">
        <v>22514.737203261935</v>
      </c>
      <c r="Q23" s="1420">
        <v>22511.53246225616</v>
      </c>
      <c r="R23" s="1420">
        <v>21138.276476191117</v>
      </c>
      <c r="S23" s="1420">
        <v>21492.497928489218</v>
      </c>
      <c r="T23" s="1420">
        <v>18487.489782192155</v>
      </c>
      <c r="U23" s="1420">
        <v>17595.898316376104</v>
      </c>
      <c r="V23" s="1420">
        <v>12820.965450205222</v>
      </c>
      <c r="W23" s="1420">
        <v>16399.046438774254</v>
      </c>
      <c r="X23" s="1420">
        <v>15693.399470989401</v>
      </c>
      <c r="Y23" s="1420">
        <v>15239.831643057212</v>
      </c>
      <c r="Z23" s="1420">
        <v>15733.680555720686</v>
      </c>
      <c r="AA23" s="1420">
        <v>17092.262267143185</v>
      </c>
      <c r="AB23" s="1420">
        <v>16775.204469075059</v>
      </c>
      <c r="AC23" s="1420">
        <v>18417.280886288761</v>
      </c>
      <c r="AD23" s="1420">
        <v>21584.529520760098</v>
      </c>
      <c r="AE23" s="1420">
        <v>19827.846105122451</v>
      </c>
      <c r="AF23" s="1420">
        <v>19167.390342364703</v>
      </c>
    </row>
    <row r="24" spans="1:32" s="1155" customFormat="1" ht="15" customHeight="1">
      <c r="A24" s="1401" t="s">
        <v>748</v>
      </c>
      <c r="B24" s="1441" t="s">
        <v>749</v>
      </c>
      <c r="C24" s="1420">
        <v>2983.0734288172193</v>
      </c>
      <c r="D24" s="1420">
        <v>2943.4663243330706</v>
      </c>
      <c r="E24" s="1420">
        <v>2863.2524124260858</v>
      </c>
      <c r="F24" s="1420">
        <v>2883.2341520088694</v>
      </c>
      <c r="G24" s="1420">
        <v>2459.9906219864356</v>
      </c>
      <c r="H24" s="1420">
        <v>2541.1064627920168</v>
      </c>
      <c r="I24" s="1420">
        <v>2555.3419151828698</v>
      </c>
      <c r="J24" s="1420">
        <v>2609.4122641170766</v>
      </c>
      <c r="K24" s="1420">
        <v>2692.3062627648947</v>
      </c>
      <c r="L24" s="1420">
        <v>2618.6729825319253</v>
      </c>
      <c r="M24" s="1420">
        <v>2326.8325262292856</v>
      </c>
      <c r="N24" s="1420">
        <v>2183.5468230067786</v>
      </c>
      <c r="O24" s="1420">
        <v>2153.2458302619011</v>
      </c>
      <c r="P24" s="1420">
        <v>2166.1145184071966</v>
      </c>
      <c r="Q24" s="1420">
        <v>2294.8471511089379</v>
      </c>
      <c r="R24" s="1420">
        <v>2236.7178741615721</v>
      </c>
      <c r="S24" s="1420">
        <v>2255.8514113444539</v>
      </c>
      <c r="T24" s="1420">
        <v>2245.3918850043583</v>
      </c>
      <c r="U24" s="1420">
        <v>2163.9948073022833</v>
      </c>
      <c r="V24" s="1420">
        <v>2031.5133161107178</v>
      </c>
      <c r="W24" s="1420">
        <v>2308.4581291189293</v>
      </c>
      <c r="X24" s="1420">
        <v>2179.3764013472583</v>
      </c>
      <c r="Y24" s="1420">
        <v>2166.946113817497</v>
      </c>
      <c r="Z24" s="1420">
        <v>2121.7814901081742</v>
      </c>
      <c r="AA24" s="1420">
        <v>2056.8581690201208</v>
      </c>
      <c r="AB24" s="1420">
        <v>1994.1073098028353</v>
      </c>
      <c r="AC24" s="1420">
        <v>2023.1082657417369</v>
      </c>
      <c r="AD24" s="1420">
        <v>2063.6150874321038</v>
      </c>
      <c r="AE24" s="1420">
        <v>2030.9053961909137</v>
      </c>
      <c r="AF24" s="1420">
        <v>2026.9952274536317</v>
      </c>
    </row>
    <row r="25" spans="1:32" s="1158" customFormat="1" ht="15" customHeight="1">
      <c r="A25" s="1402" t="s">
        <v>750</v>
      </c>
      <c r="B25" s="1442"/>
      <c r="C25" s="1443"/>
      <c r="D25" s="1444"/>
      <c r="E25" s="1444"/>
      <c r="F25" s="1444"/>
      <c r="G25" s="1444"/>
      <c r="H25" s="1444"/>
      <c r="I25" s="1444"/>
      <c r="J25" s="1444"/>
      <c r="K25" s="1444"/>
      <c r="L25" s="1444"/>
      <c r="M25" s="1444"/>
      <c r="N25" s="1445"/>
      <c r="O25" s="1446"/>
      <c r="P25" s="1446"/>
      <c r="Q25" s="1446"/>
      <c r="R25" s="1446"/>
      <c r="S25" s="1446"/>
      <c r="T25" s="1446"/>
      <c r="U25" s="1446"/>
      <c r="V25" s="1446"/>
      <c r="W25" s="1446"/>
      <c r="X25" s="1446"/>
      <c r="Y25" s="1446"/>
      <c r="Z25" s="1446"/>
      <c r="AA25" s="1446"/>
      <c r="AB25" s="1446"/>
      <c r="AC25" s="1446"/>
      <c r="AD25" s="1446"/>
      <c r="AE25" s="1446"/>
      <c r="AF25" s="1446"/>
    </row>
    <row r="26" spans="1:32" s="1158" customFormat="1" ht="15" customHeight="1">
      <c r="A26" s="1402" t="s">
        <v>751</v>
      </c>
      <c r="B26" s="1442"/>
      <c r="C26" s="1443"/>
      <c r="D26" s="1444"/>
      <c r="E26" s="1444"/>
      <c r="F26" s="1444"/>
      <c r="G26" s="1444"/>
      <c r="H26" s="1444"/>
      <c r="I26" s="1444"/>
      <c r="J26" s="1444"/>
      <c r="K26" s="1444"/>
      <c r="L26" s="1444"/>
      <c r="M26" s="1444"/>
      <c r="N26" s="1445"/>
      <c r="O26" s="1446"/>
      <c r="P26" s="1446"/>
      <c r="Q26" s="1446"/>
      <c r="R26" s="1446"/>
      <c r="S26" s="1446"/>
      <c r="T26" s="1446"/>
      <c r="U26" s="1446"/>
      <c r="V26" s="1446"/>
      <c r="W26" s="1446"/>
      <c r="X26" s="1446"/>
      <c r="Y26" s="1446"/>
      <c r="Z26" s="1446"/>
      <c r="AA26" s="1446"/>
      <c r="AB26" s="1446"/>
      <c r="AC26" s="1446"/>
      <c r="AD26" s="1446"/>
      <c r="AE26" s="1446"/>
      <c r="AF26" s="1446"/>
    </row>
    <row r="27" spans="1:32" s="1158" customFormat="1" ht="15" customHeight="1">
      <c r="A27" s="1402" t="s">
        <v>752</v>
      </c>
      <c r="B27" s="1442"/>
      <c r="C27" s="1443"/>
      <c r="D27" s="1444"/>
      <c r="E27" s="1444"/>
      <c r="F27" s="1444"/>
      <c r="G27" s="1444"/>
      <c r="H27" s="1444"/>
      <c r="I27" s="1444"/>
      <c r="J27" s="1444"/>
      <c r="K27" s="1444"/>
      <c r="L27" s="1444"/>
      <c r="M27" s="1444"/>
      <c r="N27" s="1445"/>
      <c r="O27" s="1446"/>
      <c r="P27" s="1446"/>
      <c r="Q27" s="1446"/>
      <c r="R27" s="1446"/>
      <c r="S27" s="1446"/>
      <c r="T27" s="1446"/>
      <c r="U27" s="1446"/>
      <c r="V27" s="1446"/>
      <c r="W27" s="1446"/>
      <c r="X27" s="1446"/>
      <c r="Y27" s="1446"/>
      <c r="Z27" s="1446"/>
      <c r="AA27" s="1446"/>
      <c r="AB27" s="1446"/>
      <c r="AC27" s="1446"/>
      <c r="AD27" s="1446"/>
      <c r="AE27" s="1446"/>
      <c r="AF27" s="1446"/>
    </row>
    <row r="28" spans="1:32" s="1159" customFormat="1" ht="15" customHeight="1" thickBot="1">
      <c r="A28" s="1402" t="s">
        <v>753</v>
      </c>
      <c r="B28" s="1442"/>
      <c r="C28" s="1459"/>
      <c r="D28" s="1459"/>
      <c r="E28" s="1459"/>
      <c r="F28" s="1459"/>
      <c r="G28" s="1459"/>
      <c r="H28" s="1459"/>
      <c r="I28" s="1459"/>
      <c r="J28" s="1459"/>
      <c r="K28" s="1459"/>
      <c r="L28" s="1459"/>
      <c r="M28" s="1459"/>
      <c r="N28" s="1459"/>
      <c r="O28" s="1459"/>
      <c r="P28" s="1459"/>
      <c r="Q28" s="1459"/>
      <c r="R28" s="1459"/>
      <c r="S28" s="1459"/>
      <c r="T28" s="1459"/>
      <c r="U28" s="1459"/>
      <c r="V28" s="1459"/>
      <c r="W28" s="1459"/>
      <c r="X28" s="1459"/>
      <c r="Y28" s="1459"/>
      <c r="Z28" s="1459"/>
      <c r="AA28" s="1459"/>
      <c r="AB28" s="1459"/>
      <c r="AC28" s="1459"/>
      <c r="AD28" s="1459"/>
      <c r="AE28" s="1459"/>
      <c r="AF28" s="1459"/>
    </row>
    <row r="29" spans="1:32" s="1155" customFormat="1" ht="15" customHeight="1">
      <c r="A29" s="1403" t="s">
        <v>754</v>
      </c>
      <c r="B29" s="1447"/>
      <c r="C29" s="1428">
        <v>3192.0290246359355</v>
      </c>
      <c r="D29" s="1428">
        <v>2897.4710886644398</v>
      </c>
      <c r="E29" s="1428">
        <v>2695.3363253865773</v>
      </c>
      <c r="F29" s="1428">
        <v>2338.8624220127499</v>
      </c>
      <c r="G29" s="1428">
        <v>2176.601897560985</v>
      </c>
      <c r="H29" s="1428">
        <v>2128.0915512594001</v>
      </c>
      <c r="I29" s="1428">
        <v>2256.645288695554</v>
      </c>
      <c r="J29" s="1428">
        <v>2356.8897569769547</v>
      </c>
      <c r="K29" s="1428">
        <v>2483.9310164416402</v>
      </c>
      <c r="L29" s="1428">
        <v>2644.9523889140355</v>
      </c>
      <c r="M29" s="1428">
        <v>2655.5092067674846</v>
      </c>
      <c r="N29" s="1428">
        <v>2667.2712640726259</v>
      </c>
      <c r="O29" s="1428">
        <v>2553.244063759053</v>
      </c>
      <c r="P29" s="1428">
        <v>2531.7443846595256</v>
      </c>
      <c r="Q29" s="1428">
        <v>2428.9810008853851</v>
      </c>
      <c r="R29" s="1428">
        <v>2377.5344774454302</v>
      </c>
      <c r="S29" s="1428">
        <v>2355.7293160260724</v>
      </c>
      <c r="T29" s="1428">
        <v>2407.9266681759736</v>
      </c>
      <c r="U29" s="1428">
        <v>2500.4932993633574</v>
      </c>
      <c r="V29" s="1428">
        <v>2465.9916248532636</v>
      </c>
      <c r="W29" s="1428">
        <v>2516.9909896643894</v>
      </c>
      <c r="X29" s="1428">
        <v>2511.3956528900953</v>
      </c>
      <c r="Y29" s="1428">
        <v>2635.9046746499371</v>
      </c>
      <c r="Z29" s="1428">
        <v>2737.3684719060589</v>
      </c>
      <c r="AA29" s="1428">
        <v>2903.1837450355292</v>
      </c>
      <c r="AB29" s="1428">
        <v>2927.9566176283847</v>
      </c>
      <c r="AC29" s="1428">
        <v>2922.6289743991429</v>
      </c>
      <c r="AD29" s="1428">
        <v>2870.2341991000071</v>
      </c>
      <c r="AE29" s="1428">
        <v>2855.3978328679987</v>
      </c>
      <c r="AF29" s="1428">
        <v>2821.0990845085989</v>
      </c>
    </row>
    <row r="30" spans="1:32" s="1155" customFormat="1" ht="15" customHeight="1">
      <c r="A30" s="1402" t="s">
        <v>755</v>
      </c>
      <c r="B30" s="1442"/>
      <c r="C30" s="1443"/>
      <c r="D30" s="1444"/>
      <c r="E30" s="1444"/>
      <c r="F30" s="1444"/>
      <c r="G30" s="1444"/>
      <c r="H30" s="1444"/>
      <c r="I30" s="1444"/>
      <c r="J30" s="1444"/>
      <c r="K30" s="1444"/>
      <c r="L30" s="1444"/>
      <c r="M30" s="1444"/>
      <c r="N30" s="1445"/>
      <c r="O30" s="1446"/>
      <c r="P30" s="1446"/>
      <c r="Q30" s="1446"/>
      <c r="R30" s="1446"/>
      <c r="S30" s="1446"/>
      <c r="T30" s="1446"/>
      <c r="U30" s="1446"/>
      <c r="V30" s="1446"/>
      <c r="W30" s="1446"/>
      <c r="X30" s="1446"/>
      <c r="Y30" s="1446"/>
      <c r="Z30" s="1446"/>
      <c r="AA30" s="1446"/>
      <c r="AB30" s="1446"/>
      <c r="AC30" s="1446"/>
      <c r="AD30" s="1446"/>
      <c r="AE30" s="1446"/>
      <c r="AF30" s="1446"/>
    </row>
    <row r="31" spans="1:32" s="1155" customFormat="1" ht="15" customHeight="1">
      <c r="A31" s="1402" t="s">
        <v>756</v>
      </c>
      <c r="B31" s="1442"/>
      <c r="C31" s="1443"/>
      <c r="D31" s="1444"/>
      <c r="E31" s="1444"/>
      <c r="F31" s="1444"/>
      <c r="G31" s="1444"/>
      <c r="H31" s="1444"/>
      <c r="I31" s="1444"/>
      <c r="J31" s="1444"/>
      <c r="K31" s="1444"/>
      <c r="L31" s="1444"/>
      <c r="M31" s="1444"/>
      <c r="N31" s="1445"/>
      <c r="O31" s="1446"/>
      <c r="P31" s="1446"/>
      <c r="Q31" s="1446"/>
      <c r="R31" s="1446"/>
      <c r="S31" s="1446"/>
      <c r="T31" s="1446"/>
      <c r="U31" s="1446"/>
      <c r="V31" s="1446"/>
      <c r="W31" s="1446"/>
      <c r="X31" s="1446"/>
      <c r="Y31" s="1446"/>
      <c r="Z31" s="1446"/>
      <c r="AA31" s="1446"/>
      <c r="AB31" s="1446"/>
      <c r="AC31" s="1446"/>
      <c r="AD31" s="1446"/>
      <c r="AE31" s="1446"/>
      <c r="AF31" s="1446"/>
    </row>
    <row r="32" spans="1:32" s="1155" customFormat="1" ht="15" customHeight="1">
      <c r="A32" s="1402" t="s">
        <v>757</v>
      </c>
      <c r="B32" s="1448"/>
      <c r="C32" s="1449"/>
      <c r="D32" s="1446"/>
      <c r="E32" s="1446"/>
      <c r="F32" s="1446"/>
      <c r="G32" s="1446"/>
      <c r="H32" s="1446"/>
      <c r="I32" s="1446"/>
      <c r="J32" s="1446"/>
      <c r="K32" s="1446"/>
      <c r="L32" s="1446"/>
      <c r="M32" s="1446"/>
      <c r="N32" s="1445"/>
      <c r="O32" s="1446"/>
      <c r="P32" s="1446"/>
      <c r="Q32" s="1446"/>
      <c r="R32" s="1446"/>
      <c r="S32" s="1446"/>
      <c r="T32" s="1446"/>
      <c r="U32" s="1446"/>
      <c r="V32" s="1446"/>
      <c r="W32" s="1446"/>
      <c r="X32" s="1446"/>
      <c r="Y32" s="1446"/>
      <c r="Z32" s="1446"/>
      <c r="AA32" s="1446"/>
      <c r="AB32" s="1446"/>
      <c r="AC32" s="1446"/>
      <c r="AD32" s="1446"/>
      <c r="AE32" s="1446"/>
      <c r="AF32" s="1446"/>
    </row>
    <row r="33" spans="1:32" s="1155" customFormat="1" ht="15" customHeight="1">
      <c r="A33" s="1402" t="s">
        <v>758</v>
      </c>
      <c r="B33" s="1441" t="s">
        <v>759</v>
      </c>
      <c r="C33" s="1420">
        <v>2200.5341230945937</v>
      </c>
      <c r="D33" s="1420">
        <v>1986.7377646297828</v>
      </c>
      <c r="E33" s="1420">
        <v>1749.1466320793193</v>
      </c>
      <c r="F33" s="1420">
        <v>1465.4822988983472</v>
      </c>
      <c r="G33" s="1420">
        <v>1325.9392693448838</v>
      </c>
      <c r="H33" s="1420">
        <v>1280.0598345251597</v>
      </c>
      <c r="I33" s="1420">
        <v>1381.2322242359135</v>
      </c>
      <c r="J33" s="1420">
        <v>1480.4991135770822</v>
      </c>
      <c r="K33" s="1420">
        <v>1588.5194450321897</v>
      </c>
      <c r="L33" s="1420">
        <v>1715.6073701741702</v>
      </c>
      <c r="M33" s="1420">
        <v>1695.7464807557578</v>
      </c>
      <c r="N33" s="1420">
        <v>1696.0939968554262</v>
      </c>
      <c r="O33" s="1420">
        <v>1593.2983205020296</v>
      </c>
      <c r="P33" s="1420">
        <v>1569.4695296550299</v>
      </c>
      <c r="Q33" s="1420">
        <v>1484.8940601897084</v>
      </c>
      <c r="R33" s="1420">
        <v>1428.9084997741697</v>
      </c>
      <c r="S33" s="1420">
        <v>1439.0350859048601</v>
      </c>
      <c r="T33" s="1420">
        <v>1477.4540480889857</v>
      </c>
      <c r="U33" s="1420">
        <v>1545.1370672257642</v>
      </c>
      <c r="V33" s="1420">
        <v>1521.9677557275463</v>
      </c>
      <c r="W33" s="1420">
        <v>1549.0008412794593</v>
      </c>
      <c r="X33" s="1420">
        <v>1593.2639130940481</v>
      </c>
      <c r="Y33" s="1420">
        <v>1692.0846129581978</v>
      </c>
      <c r="Z33" s="1420">
        <v>1824.5301506517637</v>
      </c>
      <c r="AA33" s="1420">
        <v>1917.2560062283042</v>
      </c>
      <c r="AB33" s="1420">
        <v>1905.7889653428217</v>
      </c>
      <c r="AC33" s="1420">
        <v>1881.7710978389955</v>
      </c>
      <c r="AD33" s="1420">
        <v>1937.6313819510826</v>
      </c>
      <c r="AE33" s="1420">
        <v>2047.438471072446</v>
      </c>
      <c r="AF33" s="1420">
        <v>2101.5686796585551</v>
      </c>
    </row>
    <row r="34" spans="1:32" s="1155" customFormat="1" ht="15" customHeight="1">
      <c r="A34" s="1402" t="s">
        <v>760</v>
      </c>
      <c r="B34" s="1441" t="s">
        <v>761</v>
      </c>
      <c r="C34" s="1420">
        <v>481.04832314134165</v>
      </c>
      <c r="D34" s="1420">
        <v>437.08767815465711</v>
      </c>
      <c r="E34" s="1420">
        <v>497.36494330725833</v>
      </c>
      <c r="F34" s="1420">
        <v>458.18008471840295</v>
      </c>
      <c r="G34" s="1420">
        <v>448.57668967610152</v>
      </c>
      <c r="H34" s="1420">
        <v>458.53709499824078</v>
      </c>
      <c r="I34" s="1420">
        <v>484.79042831964063</v>
      </c>
      <c r="J34" s="1420">
        <v>498.94716643987249</v>
      </c>
      <c r="K34" s="1420">
        <v>524.80895212145049</v>
      </c>
      <c r="L34" s="1420">
        <v>551.76209495586568</v>
      </c>
      <c r="M34" s="1420">
        <v>593.13440452372674</v>
      </c>
      <c r="N34" s="1420">
        <v>622.16104735719955</v>
      </c>
      <c r="O34" s="1420">
        <v>640.14892824902324</v>
      </c>
      <c r="P34" s="1420">
        <v>650.10942824449569</v>
      </c>
      <c r="Q34" s="1420">
        <v>634.31002353167719</v>
      </c>
      <c r="R34" s="1420">
        <v>641.09414255526031</v>
      </c>
      <c r="S34" s="1420">
        <v>630.93302353321224</v>
      </c>
      <c r="T34" s="1420">
        <v>647.56030921898775</v>
      </c>
      <c r="U34" s="1420">
        <v>694.62878537759298</v>
      </c>
      <c r="V34" s="1420">
        <v>676.7553568457173</v>
      </c>
      <c r="W34" s="1420">
        <v>710.75347585693021</v>
      </c>
      <c r="X34" s="1420">
        <v>654.02883303604756</v>
      </c>
      <c r="Y34" s="1420">
        <v>689.90585683973973</v>
      </c>
      <c r="Z34" s="1420">
        <v>672.55047587429522</v>
      </c>
      <c r="AA34" s="1420">
        <v>749.704999659225</v>
      </c>
      <c r="AB34" s="1420">
        <v>791.49504757356283</v>
      </c>
      <c r="AC34" s="1420">
        <v>815.14216629614759</v>
      </c>
      <c r="AD34" s="1420">
        <v>719.56657113292431</v>
      </c>
      <c r="AE34" s="1420">
        <v>605.2506425715527</v>
      </c>
      <c r="AF34" s="1420">
        <v>523.50257122204425</v>
      </c>
    </row>
    <row r="35" spans="1:32" s="1155" customFormat="1" ht="15" customHeight="1">
      <c r="A35" s="1402" t="s">
        <v>762</v>
      </c>
      <c r="B35" s="1441" t="s">
        <v>763</v>
      </c>
      <c r="C35" s="1420">
        <v>510.44657839999996</v>
      </c>
      <c r="D35" s="1420">
        <v>473.6456458799999</v>
      </c>
      <c r="E35" s="1420">
        <v>448.82474999999999</v>
      </c>
      <c r="F35" s="1420">
        <v>415.20003839600002</v>
      </c>
      <c r="G35" s="1420">
        <v>402.08593853999992</v>
      </c>
      <c r="H35" s="1420">
        <v>389.494621736</v>
      </c>
      <c r="I35" s="1420">
        <v>390.62263613999994</v>
      </c>
      <c r="J35" s="1420">
        <v>377.44347695999994</v>
      </c>
      <c r="K35" s="1420">
        <v>370.60261928800003</v>
      </c>
      <c r="L35" s="1420">
        <v>377.58292378399995</v>
      </c>
      <c r="M35" s="1420">
        <v>366.62832148799998</v>
      </c>
      <c r="N35" s="1420">
        <v>349.01621985999992</v>
      </c>
      <c r="O35" s="1420">
        <v>319.79681500800001</v>
      </c>
      <c r="P35" s="1420">
        <v>312.16542676</v>
      </c>
      <c r="Q35" s="1420">
        <v>309.77691716399994</v>
      </c>
      <c r="R35" s="1420">
        <v>307.53183511599997</v>
      </c>
      <c r="S35" s="1420">
        <v>285.76120658800005</v>
      </c>
      <c r="T35" s="1420">
        <v>282.91231086800002</v>
      </c>
      <c r="U35" s="1420">
        <v>260.72744675999996</v>
      </c>
      <c r="V35" s="1420">
        <v>267.26851228000004</v>
      </c>
      <c r="W35" s="1420">
        <v>257.23667252799999</v>
      </c>
      <c r="X35" s="1420">
        <v>264.10290676</v>
      </c>
      <c r="Y35" s="1420">
        <v>253.91420485199998</v>
      </c>
      <c r="Z35" s="1420">
        <v>240.28784537999999</v>
      </c>
      <c r="AA35" s="1420">
        <v>236.22273914799999</v>
      </c>
      <c r="AB35" s="1420">
        <v>230.67260471200001</v>
      </c>
      <c r="AC35" s="1420">
        <v>225.71571026399999</v>
      </c>
      <c r="AD35" s="1420">
        <v>213.03624601600001</v>
      </c>
      <c r="AE35" s="1420">
        <v>202.70871922399999</v>
      </c>
      <c r="AF35" s="1420">
        <v>196.027833628</v>
      </c>
    </row>
    <row r="36" spans="1:32" s="1155" customFormat="1" ht="15" customHeight="1" thickBot="1">
      <c r="A36" s="1404" t="s">
        <v>764</v>
      </c>
      <c r="B36" s="1442"/>
      <c r="C36" s="1443"/>
      <c r="D36" s="1444"/>
      <c r="E36" s="1444"/>
      <c r="F36" s="1444"/>
      <c r="G36" s="1444"/>
      <c r="H36" s="1444"/>
      <c r="I36" s="1444"/>
      <c r="J36" s="1444"/>
      <c r="K36" s="1444"/>
      <c r="L36" s="1444"/>
      <c r="M36" s="1444"/>
      <c r="N36" s="1445"/>
      <c r="O36" s="1446"/>
      <c r="P36" s="1446"/>
      <c r="Q36" s="1446"/>
      <c r="R36" s="1446"/>
      <c r="S36" s="1446"/>
      <c r="T36" s="1446"/>
      <c r="U36" s="1446"/>
      <c r="V36" s="1446"/>
      <c r="W36" s="1446"/>
      <c r="X36" s="1446"/>
      <c r="Y36" s="1446"/>
      <c r="Z36" s="1446"/>
      <c r="AA36" s="1446"/>
      <c r="AB36" s="1446"/>
      <c r="AC36" s="1446"/>
      <c r="AD36" s="1446"/>
      <c r="AE36" s="1446"/>
      <c r="AF36" s="1446"/>
    </row>
    <row r="37" spans="1:32" s="1155" customFormat="1" ht="15" customHeight="1">
      <c r="A37" s="1403" t="s">
        <v>765</v>
      </c>
      <c r="B37" s="1447"/>
      <c r="C37" s="1428">
        <v>22306.603178712783</v>
      </c>
      <c r="D37" s="1428">
        <v>-29432.582090496711</v>
      </c>
      <c r="E37" s="1428">
        <v>-36183.91409687823</v>
      </c>
      <c r="F37" s="1428">
        <v>-35742.838398538472</v>
      </c>
      <c r="G37" s="1428">
        <v>-28544.832414433753</v>
      </c>
      <c r="H37" s="1428">
        <v>-36270.990659419629</v>
      </c>
      <c r="I37" s="1428">
        <v>-30632.426345591964</v>
      </c>
      <c r="J37" s="1428">
        <v>-30935.501424565129</v>
      </c>
      <c r="K37" s="1428">
        <v>-31833.353728721137</v>
      </c>
      <c r="L37" s="1428">
        <v>-33556.141704075468</v>
      </c>
      <c r="M37" s="1428">
        <v>-23091.180643939333</v>
      </c>
      <c r="N37" s="1428">
        <v>-26706.990612931091</v>
      </c>
      <c r="O37" s="1428">
        <v>778.99048983736247</v>
      </c>
      <c r="P37" s="1428">
        <v>374.32605056815555</v>
      </c>
      <c r="Q37" s="1428">
        <v>-1614.4813057569118</v>
      </c>
      <c r="R37" s="1428">
        <v>-2982.6633855373784</v>
      </c>
      <c r="S37" s="1428">
        <v>-5915.1875521536604</v>
      </c>
      <c r="T37" s="1428">
        <v>-2231.4743355501632</v>
      </c>
      <c r="U37" s="1428">
        <v>-13106.533658271313</v>
      </c>
      <c r="V37" s="1428">
        <v>-20308.475116116144</v>
      </c>
      <c r="W37" s="1428">
        <v>-12837.562889910005</v>
      </c>
      <c r="X37" s="1428">
        <v>-12025.990982272249</v>
      </c>
      <c r="Y37" s="1428">
        <v>-20923.910290729029</v>
      </c>
      <c r="Z37" s="1428">
        <v>-20686.008035934774</v>
      </c>
      <c r="AA37" s="1428">
        <v>-24259.14277583385</v>
      </c>
      <c r="AB37" s="1428">
        <v>-22592.240587269363</v>
      </c>
      <c r="AC37" s="1428">
        <v>-23327.61256892161</v>
      </c>
      <c r="AD37" s="1428">
        <v>-23819.449072196541</v>
      </c>
      <c r="AE37" s="1428">
        <v>-21694.151753191527</v>
      </c>
      <c r="AF37" s="1428">
        <v>-19805.190593159401</v>
      </c>
    </row>
    <row r="38" spans="1:32" s="1155" customFormat="1" ht="15" customHeight="1">
      <c r="A38" s="1402" t="s">
        <v>766</v>
      </c>
      <c r="B38" s="1441" t="s">
        <v>767</v>
      </c>
      <c r="C38" s="1420">
        <v>-22065.977787770003</v>
      </c>
      <c r="D38" s="1420">
        <v>-76437.314031220027</v>
      </c>
      <c r="E38" s="1420">
        <v>-82637.371891749965</v>
      </c>
      <c r="F38" s="1420">
        <v>-82446.81322002002</v>
      </c>
      <c r="G38" s="1420">
        <v>-72227.902604389994</v>
      </c>
      <c r="H38" s="1420">
        <v>-79506.151235480051</v>
      </c>
      <c r="I38" s="1420">
        <v>-73841.367739019988</v>
      </c>
      <c r="J38" s="1420">
        <v>-73100.914116630054</v>
      </c>
      <c r="K38" s="1420">
        <v>-73785.329605089995</v>
      </c>
      <c r="L38" s="1420">
        <v>-74325.399888459986</v>
      </c>
      <c r="M38" s="1420">
        <v>-62199.412584880003</v>
      </c>
      <c r="N38" s="1420">
        <v>-68508.170710999999</v>
      </c>
      <c r="O38" s="1420">
        <v>-38447.909026850015</v>
      </c>
      <c r="P38" s="1420">
        <v>-36629.041238239995</v>
      </c>
      <c r="Q38" s="1420">
        <v>-35117.747327500008</v>
      </c>
      <c r="R38" s="1420">
        <v>-33145.985622090004</v>
      </c>
      <c r="S38" s="1420">
        <v>-32185.882169939967</v>
      </c>
      <c r="T38" s="1420">
        <v>-28690.503686940014</v>
      </c>
      <c r="U38" s="1420">
        <v>-49903.908313419983</v>
      </c>
      <c r="V38" s="1420">
        <v>-56851.566424850025</v>
      </c>
      <c r="W38" s="1420">
        <v>-50465.577783559995</v>
      </c>
      <c r="X38" s="1420">
        <v>-49890.867379099982</v>
      </c>
      <c r="Y38" s="1420">
        <v>-59908.738907589963</v>
      </c>
      <c r="Z38" s="1420">
        <v>-60814.628304850026</v>
      </c>
      <c r="AA38" s="1420">
        <v>-63812.488304590006</v>
      </c>
      <c r="AB38" s="1420">
        <v>-62541.613245889974</v>
      </c>
      <c r="AC38" s="1420">
        <v>-63619.307270749989</v>
      </c>
      <c r="AD38" s="1420">
        <v>-63384.916109989972</v>
      </c>
      <c r="AE38" s="1420">
        <v>-58069.710386719977</v>
      </c>
      <c r="AF38" s="1420">
        <v>-57454.130334439986</v>
      </c>
    </row>
    <row r="39" spans="1:32" s="1155" customFormat="1" ht="15" customHeight="1">
      <c r="A39" s="1402" t="s">
        <v>768</v>
      </c>
      <c r="B39" s="1441" t="s">
        <v>769</v>
      </c>
      <c r="C39" s="1420">
        <v>13511.104354329998</v>
      </c>
      <c r="D39" s="1420">
        <v>13449.196987080006</v>
      </c>
      <c r="E39" s="1420">
        <v>13455.637884980002</v>
      </c>
      <c r="F39" s="1420">
        <v>13362.425335189999</v>
      </c>
      <c r="G39" s="1420">
        <v>13351.264289409999</v>
      </c>
      <c r="H39" s="1420">
        <v>13295.573037519998</v>
      </c>
      <c r="I39" s="1420">
        <v>13247.249932659999</v>
      </c>
      <c r="J39" s="1420">
        <v>13195.842231970006</v>
      </c>
      <c r="K39" s="1420">
        <v>13168.766630329996</v>
      </c>
      <c r="L39" s="1420">
        <v>13113.660148379993</v>
      </c>
      <c r="M39" s="1420">
        <v>13091.81001248</v>
      </c>
      <c r="N39" s="1420">
        <v>13722.411195390001</v>
      </c>
      <c r="O39" s="1420">
        <v>14149.404007340003</v>
      </c>
      <c r="P39" s="1420">
        <v>14575.796195229994</v>
      </c>
      <c r="Q39" s="1420">
        <v>14329.307797759995</v>
      </c>
      <c r="R39" s="1420">
        <v>14716.109831400003</v>
      </c>
      <c r="S39" s="1420">
        <v>14458.528672119994</v>
      </c>
      <c r="T39" s="1420">
        <v>14494.149103860014</v>
      </c>
      <c r="U39" s="1420">
        <v>14442.808962700008</v>
      </c>
      <c r="V39" s="1420">
        <v>14466.263861880001</v>
      </c>
      <c r="W39" s="1420">
        <v>14644.408645920001</v>
      </c>
      <c r="X39" s="1420">
        <v>15089.621762500004</v>
      </c>
      <c r="Y39" s="1420">
        <v>15287.478217689999</v>
      </c>
      <c r="Z39" s="1420">
        <v>15650.06059985</v>
      </c>
      <c r="AA39" s="1420">
        <v>15656.212537820003</v>
      </c>
      <c r="AB39" s="1420">
        <v>16252.344203569988</v>
      </c>
      <c r="AC39" s="1420">
        <v>16436.048251919998</v>
      </c>
      <c r="AD39" s="1420">
        <v>16305.237795349998</v>
      </c>
      <c r="AE39" s="1420">
        <v>16542.191156309997</v>
      </c>
      <c r="AF39" s="1420">
        <v>16336.744583390004</v>
      </c>
    </row>
    <row r="40" spans="1:32" s="1155" customFormat="1" ht="15" customHeight="1">
      <c r="A40" s="1402" t="s">
        <v>770</v>
      </c>
      <c r="B40" s="1441" t="s">
        <v>771</v>
      </c>
      <c r="C40" s="1420">
        <v>26094.428068430996</v>
      </c>
      <c r="D40" s="1420">
        <v>26161.277187747008</v>
      </c>
      <c r="E40" s="1420">
        <v>26189.514875931</v>
      </c>
      <c r="F40" s="1420">
        <v>26268.625641887003</v>
      </c>
      <c r="G40" s="1420">
        <v>26303.229657054006</v>
      </c>
      <c r="H40" s="1420">
        <v>26363.184773969995</v>
      </c>
      <c r="I40" s="1420">
        <v>26413.956597107001</v>
      </c>
      <c r="J40" s="1420">
        <v>26468.153530997002</v>
      </c>
      <c r="K40" s="1420">
        <v>26508.194480714996</v>
      </c>
      <c r="L40" s="1420">
        <v>26558.556080706996</v>
      </c>
      <c r="M40" s="1420">
        <v>26590.393395670995</v>
      </c>
      <c r="N40" s="1420">
        <v>25305.210266211019</v>
      </c>
      <c r="O40" s="1420">
        <v>24341.535488812999</v>
      </c>
      <c r="P40" s="1420">
        <v>23372.984872281017</v>
      </c>
      <c r="Q40" s="1420">
        <v>23253.390649006004</v>
      </c>
      <c r="R40" s="1420">
        <v>22334.108174505007</v>
      </c>
      <c r="S40" s="1420">
        <v>20744.415981062</v>
      </c>
      <c r="T40" s="1420">
        <v>20425.673502017999</v>
      </c>
      <c r="U40" s="1420">
        <v>20223.520909949995</v>
      </c>
      <c r="V40" s="1420">
        <v>19922.455799644995</v>
      </c>
      <c r="W40" s="1420">
        <v>19420.186011700003</v>
      </c>
      <c r="X40" s="1420">
        <v>19221.868981776006</v>
      </c>
      <c r="Y40" s="1420">
        <v>18920.476094889007</v>
      </c>
      <c r="Z40" s="1420">
        <v>18437.922732416009</v>
      </c>
      <c r="AA40" s="1420">
        <v>18347.05192036201</v>
      </c>
      <c r="AB40" s="1420">
        <v>17603.189731387003</v>
      </c>
      <c r="AC40" s="1420">
        <v>17401.388746105007</v>
      </c>
      <c r="AD40" s="1420">
        <v>17387.305947470006</v>
      </c>
      <c r="AE40" s="1420">
        <v>16921.515768634999</v>
      </c>
      <c r="AF40" s="1420">
        <v>17006.819911082002</v>
      </c>
    </row>
    <row r="41" spans="1:32" s="1155" customFormat="1" ht="15" customHeight="1">
      <c r="A41" s="1402" t="s">
        <v>772</v>
      </c>
      <c r="B41" s="1440" t="s">
        <v>773</v>
      </c>
      <c r="C41" s="1420">
        <v>3668.3189553219991</v>
      </c>
      <c r="D41" s="1420">
        <v>3610.7105926389995</v>
      </c>
      <c r="E41" s="1420">
        <v>3826.5456762149988</v>
      </c>
      <c r="F41" s="1420">
        <v>3813.9459021809994</v>
      </c>
      <c r="G41" s="1420">
        <v>3968.2648470820004</v>
      </c>
      <c r="H41" s="1420">
        <v>3850.0854045030001</v>
      </c>
      <c r="I41" s="1420">
        <v>3792.3451927999999</v>
      </c>
      <c r="J41" s="1420">
        <v>3784.0803420179991</v>
      </c>
      <c r="K41" s="1420">
        <v>3963.4438450969992</v>
      </c>
      <c r="L41" s="1420">
        <v>4039.1933192689994</v>
      </c>
      <c r="M41" s="1420">
        <v>4070.6028355829999</v>
      </c>
      <c r="N41" s="1420">
        <v>4401.2469753719988</v>
      </c>
      <c r="O41" s="1420">
        <v>4218.3716168639994</v>
      </c>
      <c r="P41" s="1420">
        <v>4322.5688468029994</v>
      </c>
      <c r="Q41" s="1420">
        <v>4451.5442708369983</v>
      </c>
      <c r="R41" s="1420">
        <v>4554.238789088</v>
      </c>
      <c r="S41" s="1420">
        <v>4335.2036905089981</v>
      </c>
      <c r="T41" s="1420">
        <v>4455.5093812050009</v>
      </c>
      <c r="U41" s="1420">
        <v>4358.2017555059992</v>
      </c>
      <c r="V41" s="1420">
        <v>4424.9359798469995</v>
      </c>
      <c r="W41" s="1420">
        <v>4308.0735775099974</v>
      </c>
      <c r="X41" s="1420">
        <v>4195.3267923049998</v>
      </c>
      <c r="Y41" s="1420">
        <v>4281.9871293749984</v>
      </c>
      <c r="Z41" s="1420">
        <v>4225.8936445209993</v>
      </c>
      <c r="AA41" s="1420">
        <v>4145.143134658997</v>
      </c>
      <c r="AB41" s="1420">
        <v>4263.925148575996</v>
      </c>
      <c r="AC41" s="1420">
        <v>4217.7311053070007</v>
      </c>
      <c r="AD41" s="1420">
        <v>4185.8082155670018</v>
      </c>
      <c r="AE41" s="1420">
        <v>4242.8945676540006</v>
      </c>
      <c r="AF41" s="1420">
        <v>4333.7726439479984</v>
      </c>
    </row>
    <row r="42" spans="1:32" s="1155" customFormat="1" ht="15" customHeight="1">
      <c r="A42" s="1402" t="s">
        <v>774</v>
      </c>
      <c r="B42" s="1440" t="s">
        <v>775</v>
      </c>
      <c r="C42" s="1420">
        <v>2429.0800679560002</v>
      </c>
      <c r="D42" s="1420">
        <v>2431.6099139819994</v>
      </c>
      <c r="E42" s="1420">
        <v>2421.621614705999</v>
      </c>
      <c r="F42" s="1420">
        <v>2432.3365865989999</v>
      </c>
      <c r="G42" s="1420">
        <v>2426.4791602959999</v>
      </c>
      <c r="H42" s="1420">
        <v>2429.973286390999</v>
      </c>
      <c r="I42" s="1420">
        <v>2431.9814640679988</v>
      </c>
      <c r="J42" s="1420">
        <v>2435.1942446699986</v>
      </c>
      <c r="K42" s="1420">
        <v>2432.5416362339993</v>
      </c>
      <c r="L42" s="1420">
        <v>2436.3204563319996</v>
      </c>
      <c r="M42" s="1420">
        <v>2433.2535924489998</v>
      </c>
      <c r="N42" s="1420">
        <v>3705.0788042099975</v>
      </c>
      <c r="O42" s="1420">
        <v>3773.1985553699988</v>
      </c>
      <c r="P42" s="1420">
        <v>3674.7959876699992</v>
      </c>
      <c r="Q42" s="1420">
        <v>3877.8874275300013</v>
      </c>
      <c r="R42" s="1420">
        <v>3801.3221064300001</v>
      </c>
      <c r="S42" s="1420">
        <v>3340.9377850500005</v>
      </c>
      <c r="T42" s="1420">
        <v>3349.7825761400004</v>
      </c>
      <c r="U42" s="1420">
        <v>3458.2046189900002</v>
      </c>
      <c r="V42" s="1420">
        <v>3477.6730829599996</v>
      </c>
      <c r="W42" s="1420">
        <v>3430.9289846700003</v>
      </c>
      <c r="X42" s="1420">
        <v>3388.2292144799994</v>
      </c>
      <c r="Y42" s="1420">
        <v>3484.9964460399997</v>
      </c>
      <c r="Z42" s="1420">
        <v>3513.68234162</v>
      </c>
      <c r="AA42" s="1420">
        <v>3651.0054553799996</v>
      </c>
      <c r="AB42" s="1420">
        <v>3612.7865352999988</v>
      </c>
      <c r="AC42" s="1420">
        <v>4040.0805409700001</v>
      </c>
      <c r="AD42" s="1420">
        <v>4091.2065503099998</v>
      </c>
      <c r="AE42" s="1420">
        <v>4599.4556238599998</v>
      </c>
      <c r="AF42" s="1420">
        <v>4122.1166144900026</v>
      </c>
    </row>
    <row r="43" spans="1:32" s="1155" customFormat="1" ht="15" customHeight="1" thickBot="1">
      <c r="A43" s="1404" t="s">
        <v>776</v>
      </c>
      <c r="B43" s="1440" t="s">
        <v>777</v>
      </c>
      <c r="C43" s="1420">
        <v>-1330.3504795562119</v>
      </c>
      <c r="D43" s="1420">
        <v>1351.9372592752977</v>
      </c>
      <c r="E43" s="1420">
        <v>560.13774303973332</v>
      </c>
      <c r="F43" s="1420">
        <v>826.64135562455499</v>
      </c>
      <c r="G43" s="1420">
        <v>-2366.16776388576</v>
      </c>
      <c r="H43" s="1420">
        <v>-2703.6559263235599</v>
      </c>
      <c r="I43" s="1420">
        <v>-2676.5917932069788</v>
      </c>
      <c r="J43" s="1420">
        <v>-3717.8576575900815</v>
      </c>
      <c r="K43" s="1420">
        <v>-4120.9707160071302</v>
      </c>
      <c r="L43" s="1420">
        <v>-5378.4718203034699</v>
      </c>
      <c r="M43" s="1420">
        <v>-7077.8278952423225</v>
      </c>
      <c r="N43" s="1420">
        <v>-5332.7671431141043</v>
      </c>
      <c r="O43" s="1420">
        <v>-7255.6101516996223</v>
      </c>
      <c r="P43" s="1420">
        <v>-8942.7786131758603</v>
      </c>
      <c r="Q43" s="1420">
        <v>-12408.864123389903</v>
      </c>
      <c r="R43" s="1420">
        <v>-15242.456664870386</v>
      </c>
      <c r="S43" s="1420">
        <v>-16608.391510954683</v>
      </c>
      <c r="T43" s="1420">
        <v>-16266.085211833162</v>
      </c>
      <c r="U43" s="1420">
        <v>-5685.3615919973327</v>
      </c>
      <c r="V43" s="1420">
        <v>-5748.2374155981115</v>
      </c>
      <c r="W43" s="1420">
        <v>-4175.5823261500082</v>
      </c>
      <c r="X43" s="1420">
        <v>-4030.1703542332798</v>
      </c>
      <c r="Y43" s="1420">
        <v>-2990.1092711330712</v>
      </c>
      <c r="Z43" s="1420">
        <v>-1698.9390494917568</v>
      </c>
      <c r="AA43" s="1420">
        <v>-2246.0675194648488</v>
      </c>
      <c r="AB43" s="1420">
        <v>-1782.8729602123767</v>
      </c>
      <c r="AC43" s="1420">
        <v>-1803.5539424736244</v>
      </c>
      <c r="AD43" s="1420">
        <v>-2404.0914709035701</v>
      </c>
      <c r="AE43" s="1420">
        <v>-5930.4984829305513</v>
      </c>
      <c r="AF43" s="1420">
        <v>-4150.514011629426</v>
      </c>
    </row>
    <row r="44" spans="1:32" s="1155" customFormat="1" ht="15" customHeight="1">
      <c r="A44" s="1405" t="s">
        <v>778</v>
      </c>
      <c r="B44" s="1434"/>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row>
    <row r="45" spans="1:32" s="1155" customFormat="1" ht="15" customHeight="1">
      <c r="A45" s="1402" t="s">
        <v>779</v>
      </c>
      <c r="B45" s="1442"/>
      <c r="C45" s="1443"/>
      <c r="D45" s="1444"/>
      <c r="E45" s="1444"/>
      <c r="F45" s="1444"/>
      <c r="G45" s="1444"/>
      <c r="H45" s="1444"/>
      <c r="I45" s="1444"/>
      <c r="J45" s="1444"/>
      <c r="K45" s="1444"/>
      <c r="L45" s="1444"/>
      <c r="M45" s="1444"/>
      <c r="N45" s="1445"/>
      <c r="O45" s="1446"/>
      <c r="P45" s="1446"/>
      <c r="Q45" s="1446"/>
      <c r="R45" s="1446"/>
      <c r="S45" s="1446"/>
      <c r="T45" s="1446"/>
      <c r="U45" s="1446"/>
      <c r="V45" s="1446"/>
      <c r="W45" s="1446"/>
      <c r="X45" s="1446"/>
      <c r="Y45" s="1446"/>
      <c r="Z45" s="1446"/>
      <c r="AA45" s="1446"/>
      <c r="AB45" s="1446"/>
      <c r="AC45" s="1446"/>
      <c r="AD45" s="1446"/>
      <c r="AE45" s="1446"/>
      <c r="AF45" s="1446"/>
    </row>
    <row r="46" spans="1:32" s="1155" customFormat="1" ht="15" customHeight="1">
      <c r="A46" s="1402" t="s">
        <v>780</v>
      </c>
      <c r="B46" s="1442"/>
      <c r="C46" s="1443"/>
      <c r="D46" s="1444"/>
      <c r="E46" s="1444"/>
      <c r="F46" s="1444"/>
      <c r="G46" s="1444"/>
      <c r="H46" s="1444"/>
      <c r="I46" s="1444"/>
      <c r="J46" s="1444"/>
      <c r="K46" s="1444"/>
      <c r="L46" s="1444"/>
      <c r="M46" s="1444"/>
      <c r="N46" s="1445"/>
      <c r="O46" s="1446"/>
      <c r="P46" s="1446"/>
      <c r="Q46" s="1446"/>
      <c r="R46" s="1446"/>
      <c r="S46" s="1446"/>
      <c r="T46" s="1446"/>
      <c r="U46" s="1446"/>
      <c r="V46" s="1446"/>
      <c r="W46" s="1446"/>
      <c r="X46" s="1446"/>
      <c r="Y46" s="1446"/>
      <c r="Z46" s="1446"/>
      <c r="AA46" s="1446"/>
      <c r="AB46" s="1446"/>
      <c r="AC46" s="1446"/>
      <c r="AD46" s="1446"/>
      <c r="AE46" s="1446"/>
      <c r="AF46" s="1446"/>
    </row>
    <row r="47" spans="1:32" s="1155" customFormat="1" ht="15" customHeight="1">
      <c r="A47" s="1402" t="s">
        <v>781</v>
      </c>
      <c r="B47" s="1442"/>
      <c r="C47" s="1443"/>
      <c r="D47" s="1444"/>
      <c r="E47" s="1444"/>
      <c r="F47" s="1444"/>
      <c r="G47" s="1444"/>
      <c r="H47" s="1444"/>
      <c r="I47" s="1444"/>
      <c r="J47" s="1444"/>
      <c r="K47" s="1444"/>
      <c r="L47" s="1444"/>
      <c r="M47" s="1444"/>
      <c r="N47" s="1445"/>
      <c r="O47" s="1446"/>
      <c r="P47" s="1446"/>
      <c r="Q47" s="1446"/>
      <c r="R47" s="1446"/>
      <c r="S47" s="1446"/>
      <c r="T47" s="1446"/>
      <c r="U47" s="1446"/>
      <c r="V47" s="1446"/>
      <c r="W47" s="1446"/>
      <c r="X47" s="1446"/>
      <c r="Y47" s="1446"/>
      <c r="Z47" s="1446"/>
      <c r="AA47" s="1446"/>
      <c r="AB47" s="1446"/>
      <c r="AC47" s="1446"/>
      <c r="AD47" s="1446"/>
      <c r="AE47" s="1446"/>
      <c r="AF47" s="1446"/>
    </row>
    <row r="48" spans="1:32" s="1155" customFormat="1" ht="15" customHeight="1" thickBot="1">
      <c r="A48" s="1404" t="s">
        <v>782</v>
      </c>
      <c r="B48" s="1442"/>
      <c r="C48" s="1457"/>
      <c r="D48" s="1458"/>
      <c r="E48" s="1458"/>
      <c r="F48" s="1458"/>
      <c r="G48" s="1458"/>
      <c r="H48" s="1458"/>
      <c r="I48" s="1458"/>
      <c r="J48" s="1458"/>
      <c r="K48" s="1458"/>
      <c r="L48" s="1458"/>
      <c r="M48" s="1458"/>
      <c r="N48" s="1458"/>
      <c r="O48" s="1458"/>
      <c r="P48" s="1458"/>
      <c r="Q48" s="1458"/>
      <c r="R48" s="1458"/>
      <c r="S48" s="1458"/>
      <c r="T48" s="1458"/>
      <c r="U48" s="1458"/>
      <c r="V48" s="1458"/>
      <c r="W48" s="1458"/>
      <c r="X48" s="1458"/>
      <c r="Y48" s="1458"/>
      <c r="Z48" s="1458"/>
      <c r="AA48" s="1458"/>
      <c r="AB48" s="1458"/>
      <c r="AC48" s="1458"/>
      <c r="AD48" s="1458"/>
      <c r="AE48" s="1458"/>
      <c r="AF48" s="1458"/>
    </row>
    <row r="49" spans="1:32" s="868" customFormat="1" ht="15" customHeight="1">
      <c r="A49" s="1394"/>
      <c r="B49" s="1394"/>
      <c r="C49" s="1394"/>
      <c r="D49" s="1394"/>
      <c r="E49" s="1394"/>
      <c r="F49" s="1394"/>
      <c r="G49" s="1394"/>
      <c r="H49" s="1394"/>
      <c r="I49" s="1394"/>
      <c r="J49" s="1394"/>
      <c r="K49" s="1394"/>
      <c r="L49" s="1394"/>
      <c r="M49" s="1394"/>
      <c r="N49" s="1394"/>
      <c r="O49" s="1394"/>
      <c r="P49" s="1394"/>
      <c r="Q49" s="1394"/>
      <c r="R49" s="1394"/>
      <c r="S49" s="1394"/>
      <c r="T49" s="1394"/>
      <c r="U49" s="1394"/>
      <c r="V49" s="1394"/>
      <c r="W49" s="1394"/>
      <c r="X49" s="1394"/>
      <c r="Y49" s="1394"/>
      <c r="Z49" s="1394"/>
      <c r="AA49" s="1394"/>
      <c r="AB49" s="1394"/>
      <c r="AC49" s="1394"/>
      <c r="AD49" s="1394"/>
      <c r="AE49" s="1394"/>
      <c r="AF49" s="1394"/>
    </row>
    <row r="50" spans="1:32" s="1155" customFormat="1" ht="15" customHeight="1" thickBot="1">
      <c r="A50" s="1415"/>
      <c r="B50" s="1455"/>
      <c r="C50" s="1456"/>
      <c r="D50" s="1456"/>
      <c r="E50" s="1456"/>
      <c r="F50" s="1456"/>
      <c r="G50" s="1456"/>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row>
    <row r="51" spans="1:32" s="1155" customFormat="1" ht="15" customHeight="1">
      <c r="A51" s="1406" t="s">
        <v>783</v>
      </c>
      <c r="B51" s="1450"/>
      <c r="C51" s="1429">
        <v>57272.888016377648</v>
      </c>
      <c r="D51" s="1429">
        <v>3148.5231754283232</v>
      </c>
      <c r="E51" s="1429">
        <v>-3434.874438405328</v>
      </c>
      <c r="F51" s="1429">
        <v>-88.684990551380906</v>
      </c>
      <c r="G51" s="1429">
        <v>7452.5643202536157</v>
      </c>
      <c r="H51" s="1429">
        <v>-390.36609466048685</v>
      </c>
      <c r="I51" s="1429">
        <v>6793.6088289822073</v>
      </c>
      <c r="J51" s="1429">
        <v>14935.903122434727</v>
      </c>
      <c r="K51" s="1429">
        <v>15913.011403453565</v>
      </c>
      <c r="L51" s="1429">
        <v>17342.539231703769</v>
      </c>
      <c r="M51" s="1429">
        <v>30778.388259807161</v>
      </c>
      <c r="N51" s="1429">
        <v>30752.667673290587</v>
      </c>
      <c r="O51" s="1429">
        <v>59571.006015107836</v>
      </c>
      <c r="P51" s="1429">
        <v>67361.596955502901</v>
      </c>
      <c r="Q51" s="1429">
        <v>71901.488177019084</v>
      </c>
      <c r="R51" s="1429">
        <v>79904.739483369442</v>
      </c>
      <c r="S51" s="1429">
        <v>90929.715653230596</v>
      </c>
      <c r="T51" s="1429">
        <v>106091.14249671559</v>
      </c>
      <c r="U51" s="1429">
        <v>104529.70133745449</v>
      </c>
      <c r="V51" s="1429">
        <v>96039.543816051242</v>
      </c>
      <c r="W51" s="1429">
        <v>114197.02046806374</v>
      </c>
      <c r="X51" s="1429">
        <v>111927.07818189045</v>
      </c>
      <c r="Y51" s="1429">
        <v>113973.87373595485</v>
      </c>
      <c r="Z51" s="1429">
        <v>114518.27749806401</v>
      </c>
      <c r="AA51" s="1429">
        <v>104376.89477962516</v>
      </c>
      <c r="AB51" s="1429">
        <v>108668.40700863823</v>
      </c>
      <c r="AC51" s="1429">
        <v>110614.8729476099</v>
      </c>
      <c r="AD51" s="1429">
        <v>109962.33383145512</v>
      </c>
      <c r="AE51" s="1429">
        <v>109657.42619854512</v>
      </c>
      <c r="AF51" s="1429">
        <v>111076.49124889508</v>
      </c>
    </row>
    <row r="52" spans="1:32" s="1155" customFormat="1" ht="15" customHeight="1">
      <c r="A52" s="1407" t="s">
        <v>784</v>
      </c>
      <c r="B52" s="1451"/>
      <c r="C52" s="1416">
        <v>18336.212732323052</v>
      </c>
      <c r="D52" s="1414">
        <v>17211.31144056316</v>
      </c>
      <c r="E52" s="1414">
        <v>17336.517029425784</v>
      </c>
      <c r="F52" s="1414">
        <v>19829.305056583176</v>
      </c>
      <c r="G52" s="1414">
        <v>19908.388403322082</v>
      </c>
      <c r="H52" s="1414">
        <v>20501.993462823237</v>
      </c>
      <c r="I52" s="1414">
        <v>21276.855337122663</v>
      </c>
      <c r="J52" s="1414">
        <v>22248.160302678421</v>
      </c>
      <c r="K52" s="1430">
        <v>22137.671188380853</v>
      </c>
      <c r="L52" s="1430">
        <v>23612.387888670386</v>
      </c>
      <c r="M52" s="1414">
        <v>25102.517052346113</v>
      </c>
      <c r="N52" s="1414">
        <v>24714.098354766291</v>
      </c>
      <c r="O52" s="1414">
        <v>25034.926861138349</v>
      </c>
      <c r="P52" s="1414">
        <v>26161.893904676475</v>
      </c>
      <c r="Q52" s="1414">
        <v>27228.810590020472</v>
      </c>
      <c r="R52" s="1414">
        <v>29879.650269676204</v>
      </c>
      <c r="S52" s="1414">
        <v>31390.471155282517</v>
      </c>
      <c r="T52" s="1414">
        <v>33908.711074689141</v>
      </c>
      <c r="U52" s="1414">
        <v>33868.700210261071</v>
      </c>
      <c r="V52" s="1414">
        <v>32346.294410334573</v>
      </c>
      <c r="W52" s="1414">
        <v>32405.737982861436</v>
      </c>
      <c r="X52" s="1414">
        <v>31352.168030377503</v>
      </c>
      <c r="Y52" s="1414">
        <v>32455.464750386451</v>
      </c>
      <c r="Z52" s="1414">
        <v>32084.648634791127</v>
      </c>
      <c r="AA52" s="1414">
        <v>31110.740885619263</v>
      </c>
      <c r="AB52" s="1414">
        <v>31693.630460411347</v>
      </c>
      <c r="AC52" s="1414">
        <v>34657.957322274895</v>
      </c>
      <c r="AD52" s="1414">
        <v>35481.811168628876</v>
      </c>
      <c r="AE52" s="1414">
        <v>34154.926152666325</v>
      </c>
      <c r="AF52" s="1414">
        <v>33109.895546848609</v>
      </c>
    </row>
    <row r="53" spans="1:32" s="1155" customFormat="1" ht="15" customHeight="1">
      <c r="A53" s="1408" t="s">
        <v>785</v>
      </c>
      <c r="B53" s="1452" t="s">
        <v>786</v>
      </c>
      <c r="C53" s="1420">
        <v>11921.933693546183</v>
      </c>
      <c r="D53" s="1420">
        <v>11815.534740074909</v>
      </c>
      <c r="E53" s="1420">
        <v>12937.136577597919</v>
      </c>
      <c r="F53" s="1420">
        <v>13868.727646932583</v>
      </c>
      <c r="G53" s="1420">
        <v>14496.395138519712</v>
      </c>
      <c r="H53" s="1420">
        <v>15046.181655084898</v>
      </c>
      <c r="I53" s="1420">
        <v>15826.017082252751</v>
      </c>
      <c r="J53" s="1420">
        <v>16344.182203625101</v>
      </c>
      <c r="K53" s="1420">
        <v>16806.417343370515</v>
      </c>
      <c r="L53" s="1420">
        <v>18110.75244117315</v>
      </c>
      <c r="M53" s="1420">
        <v>19219.291082165484</v>
      </c>
      <c r="N53" s="1420">
        <v>18770.501378119094</v>
      </c>
      <c r="O53" s="1420">
        <v>18628.436356138744</v>
      </c>
      <c r="P53" s="1420">
        <v>18978.681757271763</v>
      </c>
      <c r="Q53" s="1420">
        <v>19672.124127248531</v>
      </c>
      <c r="R53" s="1420">
        <v>22761.245852347161</v>
      </c>
      <c r="S53" s="1420">
        <v>23971.685158099805</v>
      </c>
      <c r="T53" s="1420">
        <v>24887.095111595034</v>
      </c>
      <c r="U53" s="1420">
        <v>25196.110455514332</v>
      </c>
      <c r="V53" s="1420">
        <v>24488.672958658932</v>
      </c>
      <c r="W53" s="1420">
        <v>24231.88902661921</v>
      </c>
      <c r="X53" s="1420">
        <v>23281.086812938174</v>
      </c>
      <c r="Y53" s="1420">
        <v>25014.46166961547</v>
      </c>
      <c r="Z53" s="1420">
        <v>25446.838744002067</v>
      </c>
      <c r="AA53" s="1420">
        <v>24586.044763060821</v>
      </c>
      <c r="AB53" s="1420">
        <v>24555.512636278847</v>
      </c>
      <c r="AC53" s="1420">
        <v>26458.31550954677</v>
      </c>
      <c r="AD53" s="1420">
        <v>29024.328224568781</v>
      </c>
      <c r="AE53" s="1420">
        <v>29876.642428051047</v>
      </c>
      <c r="AF53" s="1420">
        <v>29636.165595689243</v>
      </c>
    </row>
    <row r="54" spans="1:32" s="1155" customFormat="1" ht="15" customHeight="1">
      <c r="A54" s="1408" t="s">
        <v>787</v>
      </c>
      <c r="B54" s="1452" t="s">
        <v>788</v>
      </c>
      <c r="C54" s="1420">
        <v>6414.27903877687</v>
      </c>
      <c r="D54" s="1420">
        <v>5395.7767004882508</v>
      </c>
      <c r="E54" s="1420">
        <v>4399.3804518278657</v>
      </c>
      <c r="F54" s="1420">
        <v>5960.5774096505938</v>
      </c>
      <c r="G54" s="1420">
        <v>5411.9932648023687</v>
      </c>
      <c r="H54" s="1420">
        <v>5455.8118077383397</v>
      </c>
      <c r="I54" s="1420">
        <v>5450.8382548699128</v>
      </c>
      <c r="J54" s="1420">
        <v>5903.9780990533218</v>
      </c>
      <c r="K54" s="1420">
        <v>5331.2538450103375</v>
      </c>
      <c r="L54" s="1420">
        <v>5501.6354474972359</v>
      </c>
      <c r="M54" s="1420">
        <v>5883.225970180627</v>
      </c>
      <c r="N54" s="1420">
        <v>5943.5969766471953</v>
      </c>
      <c r="O54" s="1420">
        <v>6406.4905049996059</v>
      </c>
      <c r="P54" s="1420">
        <v>7183.2121474047126</v>
      </c>
      <c r="Q54" s="1420">
        <v>7556.6864627719415</v>
      </c>
      <c r="R54" s="1420">
        <v>7118.4044173290413</v>
      </c>
      <c r="S54" s="1420">
        <v>7418.7859971827111</v>
      </c>
      <c r="T54" s="1420">
        <v>9021.6159630941038</v>
      </c>
      <c r="U54" s="1420">
        <v>8672.5897547467375</v>
      </c>
      <c r="V54" s="1420">
        <v>7857.6214516756418</v>
      </c>
      <c r="W54" s="1420">
        <v>8173.8489562422255</v>
      </c>
      <c r="X54" s="1420">
        <v>8071.0812174393286</v>
      </c>
      <c r="Y54" s="1420">
        <v>7441.0030807709809</v>
      </c>
      <c r="Z54" s="1420">
        <v>6637.8098907890608</v>
      </c>
      <c r="AA54" s="1420">
        <v>6524.6961225584409</v>
      </c>
      <c r="AB54" s="1420">
        <v>7138.1178241324978</v>
      </c>
      <c r="AC54" s="1420">
        <v>8199.6418127281231</v>
      </c>
      <c r="AD54" s="1420">
        <v>6457.4829440600915</v>
      </c>
      <c r="AE54" s="1420">
        <v>4278.2837246152794</v>
      </c>
      <c r="AF54" s="1420">
        <v>3473.7299511593701</v>
      </c>
    </row>
    <row r="55" spans="1:32" s="1155" customFormat="1" ht="15" customHeight="1">
      <c r="A55" s="1409" t="s">
        <v>789</v>
      </c>
      <c r="B55" s="1453" t="s">
        <v>790</v>
      </c>
      <c r="C55" s="1431">
        <v>22898.717650856302</v>
      </c>
      <c r="D55" s="1431">
        <v>22646.470469225515</v>
      </c>
      <c r="E55" s="1431">
        <v>22889.03617180264</v>
      </c>
      <c r="F55" s="1431">
        <v>23207.757224694305</v>
      </c>
      <c r="G55" s="1431">
        <v>23352.868973773646</v>
      </c>
      <c r="H55" s="1431">
        <v>22572.470297317839</v>
      </c>
      <c r="I55" s="1431">
        <v>23136.74365559579</v>
      </c>
      <c r="J55" s="1431">
        <v>30575.64964689923</v>
      </c>
      <c r="K55" s="1431">
        <v>32719.117086704679</v>
      </c>
      <c r="L55" s="1431">
        <v>34463.07769299129</v>
      </c>
      <c r="M55" s="1431">
        <v>35820.740904017031</v>
      </c>
      <c r="N55" s="1431">
        <v>38222.337798639717</v>
      </c>
      <c r="O55" s="1431">
        <v>38926.682706623331</v>
      </c>
      <c r="P55" s="1431">
        <v>45851.098419440386</v>
      </c>
      <c r="Q55" s="1431">
        <v>51874.667966058434</v>
      </c>
      <c r="R55" s="1431">
        <v>58492.064055946787</v>
      </c>
      <c r="S55" s="1431">
        <v>71020.087238288965</v>
      </c>
      <c r="T55" s="1431">
        <v>80194.206700201612</v>
      </c>
      <c r="U55" s="1431">
        <v>88146.069340481685</v>
      </c>
      <c r="V55" s="1431">
        <v>88603.782230998666</v>
      </c>
      <c r="W55" s="1431">
        <v>99123.718766548103</v>
      </c>
      <c r="X55" s="1431">
        <v>98324.111240586921</v>
      </c>
      <c r="Y55" s="1431">
        <v>109473.74032602164</v>
      </c>
      <c r="Z55" s="1431">
        <v>110295.22405861483</v>
      </c>
      <c r="AA55" s="1431">
        <v>105064.07223128946</v>
      </c>
      <c r="AB55" s="1431">
        <v>107252.74662714226</v>
      </c>
      <c r="AC55" s="1431">
        <v>105646.90251616595</v>
      </c>
      <c r="AD55" s="1431">
        <v>104849.90819037707</v>
      </c>
      <c r="AE55" s="1431">
        <v>104390.20755289801</v>
      </c>
      <c r="AF55" s="1431">
        <v>104848.03783169291</v>
      </c>
    </row>
    <row r="56" spans="1:32" s="1159" customFormat="1" ht="15" customHeight="1" thickBot="1">
      <c r="A56" s="1410" t="s">
        <v>791</v>
      </c>
      <c r="B56" s="1454" t="s">
        <v>792</v>
      </c>
      <c r="C56" s="1432">
        <v>16037.957633198295</v>
      </c>
      <c r="D56" s="1432">
        <v>-36709.258734360352</v>
      </c>
      <c r="E56" s="1432">
        <v>-43660.427639633752</v>
      </c>
      <c r="F56" s="1432">
        <v>-43125.747271828863</v>
      </c>
      <c r="G56" s="1432">
        <v>-35808.693056842108</v>
      </c>
      <c r="H56" s="1432">
        <v>-43464.829854801566</v>
      </c>
      <c r="I56" s="1432">
        <v>-37619.990163736249</v>
      </c>
      <c r="J56" s="1432">
        <v>-37887.906827142928</v>
      </c>
      <c r="K56" s="1432">
        <v>-38943.77687163197</v>
      </c>
      <c r="L56" s="1432">
        <v>-40732.926349957903</v>
      </c>
      <c r="M56" s="1432">
        <v>-30144.869696555983</v>
      </c>
      <c r="N56" s="1432">
        <v>-32183.768480115421</v>
      </c>
      <c r="O56" s="1432">
        <v>-4390.6035526538508</v>
      </c>
      <c r="P56" s="1432">
        <v>-4651.3953686139539</v>
      </c>
      <c r="Q56" s="1432">
        <v>-7201.9903790598182</v>
      </c>
      <c r="R56" s="1432">
        <v>-8466.9748422535522</v>
      </c>
      <c r="S56" s="1432">
        <v>-11480.842740340882</v>
      </c>
      <c r="T56" s="1432">
        <v>-8011.775278175166</v>
      </c>
      <c r="U56" s="1432">
        <v>-17485.068213288265</v>
      </c>
      <c r="V56" s="1432">
        <v>-24910.532825281993</v>
      </c>
      <c r="W56" s="1432">
        <v>-17332.43628134581</v>
      </c>
      <c r="X56" s="1432">
        <v>-17749.201089073984</v>
      </c>
      <c r="Y56" s="1432">
        <v>-27955.33134045322</v>
      </c>
      <c r="Z56" s="1432">
        <v>-27861.595195341935</v>
      </c>
      <c r="AA56" s="1432">
        <v>-31797.918337283558</v>
      </c>
      <c r="AB56" s="1432">
        <v>-30277.970078915387</v>
      </c>
      <c r="AC56" s="1432">
        <v>-29689.986890830947</v>
      </c>
      <c r="AD56" s="1432">
        <v>-30369.385527550825</v>
      </c>
      <c r="AE56" s="1432">
        <v>-28887.707507019219</v>
      </c>
      <c r="AF56" s="1432">
        <v>-26881.442129646439</v>
      </c>
    </row>
    <row r="62" spans="1:32" ht="18">
      <c r="A62" s="1164" t="s">
        <v>807</v>
      </c>
    </row>
    <row r="63" spans="1:32" ht="12.75">
      <c r="A63" s="1161"/>
    </row>
    <row r="64" spans="1:32" ht="12.75">
      <c r="A64" s="1162"/>
    </row>
    <row r="65" spans="1:1" ht="12.75">
      <c r="A65" s="1163"/>
    </row>
    <row r="66" spans="1:1" ht="54">
      <c r="A66" s="1164" t="s">
        <v>793</v>
      </c>
    </row>
    <row r="67" spans="1:1" ht="18">
      <c r="A67" s="1165" t="s">
        <v>794</v>
      </c>
    </row>
    <row r="68" spans="1:1" ht="18">
      <c r="A68" s="1166">
        <v>43845.787453703706</v>
      </c>
    </row>
    <row r="69" spans="1:1" ht="54">
      <c r="A69" s="1164" t="s">
        <v>795</v>
      </c>
    </row>
    <row r="70" spans="1:1" ht="18">
      <c r="A70" s="1165" t="s">
        <v>794</v>
      </c>
    </row>
    <row r="71" spans="1:1" ht="18">
      <c r="A71" s="1167">
        <v>43845.787453703706</v>
      </c>
    </row>
    <row r="72" spans="1:1" ht="18.75" thickBot="1">
      <c r="A72" s="1164"/>
    </row>
    <row r="73" spans="1:1" ht="12.75">
      <c r="A73" s="1168" t="s">
        <v>796</v>
      </c>
    </row>
    <row r="74" spans="1:1" ht="12.75">
      <c r="A74" s="1169"/>
    </row>
    <row r="75" spans="1:1" ht="12.75">
      <c r="A75" s="1170"/>
    </row>
    <row r="76" spans="1:1" ht="12.75">
      <c r="A76" s="1171"/>
    </row>
    <row r="77" spans="1:1" ht="12.75">
      <c r="A77" s="1163" t="s">
        <v>797</v>
      </c>
    </row>
    <row r="78" spans="1:1" ht="12.75">
      <c r="A78" s="1162"/>
    </row>
    <row r="79" spans="1:1" ht="12.75">
      <c r="A79" s="1172" t="s">
        <v>798</v>
      </c>
    </row>
    <row r="80" spans="1:1" ht="12.75">
      <c r="A80" s="1173" t="s">
        <v>799</v>
      </c>
    </row>
    <row r="81" spans="1:1" ht="12.75">
      <c r="A81" s="1173" t="s">
        <v>800</v>
      </c>
    </row>
    <row r="82" spans="1:1" ht="12.75">
      <c r="A82" s="1173" t="s">
        <v>801</v>
      </c>
    </row>
    <row r="83" spans="1:1" ht="12.75">
      <c r="A83" s="1173" t="s">
        <v>802</v>
      </c>
    </row>
    <row r="84" spans="1:1" ht="25.5">
      <c r="A84" s="1173" t="s">
        <v>803</v>
      </c>
    </row>
    <row r="85" spans="1:1" ht="12.75">
      <c r="A85" s="1174"/>
    </row>
    <row r="86" spans="1:1" ht="12.75">
      <c r="A86" s="1162" t="s">
        <v>804</v>
      </c>
    </row>
    <row r="87" spans="1:1" ht="12.75">
      <c r="A87" s="1173" t="s">
        <v>805</v>
      </c>
    </row>
    <row r="88" spans="1:1" ht="12.75">
      <c r="A88" s="1173"/>
    </row>
    <row r="89" spans="1:1" ht="12.75">
      <c r="A89" s="1175" t="s">
        <v>806</v>
      </c>
    </row>
  </sheetData>
  <dataValidations count="1">
    <dataValidation allowBlank="1" showInputMessage="1" showErrorMessage="1" sqref="A38:A43 A36 A48"/>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tabColor theme="0"/>
  </sheetPr>
  <dimension ref="A1:AK66"/>
  <sheetViews>
    <sheetView view="pageBreakPreview" zoomScaleNormal="100" zoomScaleSheetLayoutView="100" workbookViewId="0">
      <pane xSplit="5" ySplit="3" topLeftCell="F4" activePane="bottomRight" state="frozen"/>
      <selection pane="topRight" activeCell="F1" sqref="F1"/>
      <selection pane="bottomLeft" activeCell="A4" sqref="A4"/>
      <selection pane="bottomRight"/>
    </sheetView>
  </sheetViews>
  <sheetFormatPr baseColWidth="10" defaultColWidth="11.42578125" defaultRowHeight="11.25" customHeight="1"/>
  <cols>
    <col min="1" max="1" width="3.5703125" style="298" customWidth="1"/>
    <col min="2" max="2" width="9" style="298" customWidth="1"/>
    <col min="3" max="3" width="13.85546875" style="298" customWidth="1"/>
    <col min="4" max="4" width="21.42578125" style="298" customWidth="1"/>
    <col min="5" max="5" width="2.85546875" style="298" customWidth="1"/>
    <col min="6" max="30" width="7" style="298" customWidth="1"/>
    <col min="31" max="31" width="8.5703125" style="298" customWidth="1"/>
    <col min="32" max="33" width="7" style="298" customWidth="1"/>
    <col min="34" max="34" width="8.5703125" style="298" customWidth="1"/>
    <col min="35" max="35" width="2.85546875" style="298" customWidth="1"/>
    <col min="36" max="37" width="1.5703125" style="299" customWidth="1"/>
    <col min="38" max="16384" width="11.42578125" style="298"/>
  </cols>
  <sheetData>
    <row r="1" spans="1:37" ht="15" customHeight="1">
      <c r="A1" s="185"/>
      <c r="B1" s="184"/>
      <c r="C1" s="184"/>
      <c r="D1" s="184"/>
      <c r="E1" s="253"/>
      <c r="F1" s="1555" t="s">
        <v>4</v>
      </c>
      <c r="G1" s="1556"/>
      <c r="H1" s="1557"/>
      <c r="I1" s="1555" t="s">
        <v>3</v>
      </c>
      <c r="J1" s="1556"/>
      <c r="K1" s="1557"/>
      <c r="L1" s="1561" t="s">
        <v>901</v>
      </c>
      <c r="M1" s="1558"/>
      <c r="N1" s="1558"/>
      <c r="O1" s="1558"/>
      <c r="P1" s="1558"/>
      <c r="Q1" s="1558"/>
      <c r="R1" s="1558"/>
      <c r="S1" s="1558"/>
      <c r="T1" s="1558"/>
      <c r="U1" s="1558"/>
      <c r="V1" s="1559"/>
      <c r="W1" s="1561" t="s">
        <v>2</v>
      </c>
      <c r="X1" s="1559"/>
      <c r="Y1" s="1555" t="s">
        <v>1</v>
      </c>
      <c r="Z1" s="1556"/>
      <c r="AA1" s="1556"/>
      <c r="AB1" s="1556"/>
      <c r="AC1" s="1557"/>
      <c r="AD1" s="1561" t="s">
        <v>228</v>
      </c>
      <c r="AE1" s="1558"/>
      <c r="AF1" s="1558"/>
      <c r="AG1" s="1570"/>
      <c r="AH1" s="182"/>
      <c r="AI1" s="181"/>
    </row>
    <row r="2" spans="1:37" ht="62.25" customHeight="1">
      <c r="A2" s="1545" t="s">
        <v>897</v>
      </c>
      <c r="B2" s="1545"/>
      <c r="C2" s="1545"/>
      <c r="D2" s="1545"/>
      <c r="E2" s="175" t="s">
        <v>533</v>
      </c>
      <c r="F2" s="174" t="s">
        <v>505</v>
      </c>
      <c r="G2" s="176" t="s">
        <v>506</v>
      </c>
      <c r="H2" s="175" t="s">
        <v>507</v>
      </c>
      <c r="I2" s="174" t="s">
        <v>505</v>
      </c>
      <c r="J2" s="176" t="s">
        <v>509</v>
      </c>
      <c r="K2" s="175" t="s">
        <v>508</v>
      </c>
      <c r="L2" s="176" t="s">
        <v>510</v>
      </c>
      <c r="M2" s="178" t="s">
        <v>511</v>
      </c>
      <c r="N2" s="178" t="s">
        <v>512</v>
      </c>
      <c r="O2" s="178" t="s">
        <v>513</v>
      </c>
      <c r="P2" s="178" t="s">
        <v>514</v>
      </c>
      <c r="Q2" s="176" t="s">
        <v>515</v>
      </c>
      <c r="R2" s="176" t="s">
        <v>516</v>
      </c>
      <c r="S2" s="176" t="s">
        <v>517</v>
      </c>
      <c r="T2" s="176" t="s">
        <v>518</v>
      </c>
      <c r="U2" s="176" t="s">
        <v>519</v>
      </c>
      <c r="V2" s="175" t="s">
        <v>520</v>
      </c>
      <c r="W2" s="176" t="s">
        <v>521</v>
      </c>
      <c r="X2" s="175" t="s">
        <v>522</v>
      </c>
      <c r="Y2" s="176" t="s">
        <v>523</v>
      </c>
      <c r="Z2" s="177" t="s">
        <v>524</v>
      </c>
      <c r="AA2" s="176" t="s">
        <v>525</v>
      </c>
      <c r="AB2" s="176" t="s">
        <v>526</v>
      </c>
      <c r="AC2" s="175" t="s">
        <v>527</v>
      </c>
      <c r="AD2" s="176" t="s">
        <v>528</v>
      </c>
      <c r="AE2" s="176" t="s">
        <v>529</v>
      </c>
      <c r="AF2" s="176" t="s">
        <v>530</v>
      </c>
      <c r="AG2" s="175" t="s">
        <v>527</v>
      </c>
      <c r="AH2" s="174" t="s">
        <v>531</v>
      </c>
      <c r="AI2" s="173" t="s">
        <v>533</v>
      </c>
    </row>
    <row r="3" spans="1:37" ht="11.1" customHeight="1">
      <c r="A3" s="1553" t="s">
        <v>229</v>
      </c>
      <c r="B3" s="1554"/>
      <c r="C3" s="1553"/>
      <c r="D3" s="1553"/>
      <c r="E3" s="171"/>
      <c r="F3" s="1571" t="s">
        <v>551</v>
      </c>
      <c r="G3" s="1571"/>
      <c r="H3" s="1571"/>
      <c r="I3" s="1571" t="s">
        <v>551</v>
      </c>
      <c r="J3" s="1571"/>
      <c r="K3" s="1571"/>
      <c r="L3" s="1566" t="s">
        <v>551</v>
      </c>
      <c r="M3" s="1567"/>
      <c r="N3" s="1567"/>
      <c r="O3" s="1567"/>
      <c r="P3" s="1567"/>
      <c r="Q3" s="1567"/>
      <c r="R3" s="1567"/>
      <c r="S3" s="1567"/>
      <c r="T3" s="1567"/>
      <c r="U3" s="1567"/>
      <c r="V3" s="1568"/>
      <c r="W3" s="630" t="s">
        <v>532</v>
      </c>
      <c r="X3" s="1335" t="s">
        <v>79</v>
      </c>
      <c r="Y3" s="631" t="s">
        <v>17</v>
      </c>
      <c r="Z3" s="631"/>
      <c r="AA3" s="631"/>
      <c r="AB3" s="631"/>
      <c r="AC3" s="632"/>
      <c r="AD3" s="630" t="s">
        <v>17</v>
      </c>
      <c r="AE3" s="1334" t="s">
        <v>79</v>
      </c>
      <c r="AF3" s="1567" t="s">
        <v>17</v>
      </c>
      <c r="AG3" s="1572"/>
      <c r="AH3" s="633" t="s">
        <v>17</v>
      </c>
      <c r="AI3" s="301"/>
    </row>
    <row r="4" spans="1:37" ht="11.25" customHeight="1">
      <c r="A4" s="1537" t="s">
        <v>224</v>
      </c>
      <c r="B4" s="1541"/>
      <c r="C4" s="1540" t="s">
        <v>223</v>
      </c>
      <c r="D4" s="1540"/>
      <c r="E4" s="154">
        <v>1</v>
      </c>
      <c r="F4" s="1227" t="s">
        <v>593</v>
      </c>
      <c r="G4" s="1228" t="s">
        <v>593</v>
      </c>
      <c r="H4" s="1229" t="s">
        <v>593</v>
      </c>
      <c r="I4" s="1230" t="s">
        <v>593</v>
      </c>
      <c r="J4" s="1231" t="s">
        <v>593</v>
      </c>
      <c r="K4" s="1229" t="s">
        <v>593</v>
      </c>
      <c r="L4" s="1224">
        <v>41.545000000000002</v>
      </c>
      <c r="M4" s="1231" t="s">
        <v>593</v>
      </c>
      <c r="N4" s="1231" t="s">
        <v>593</v>
      </c>
      <c r="O4" s="1231" t="s">
        <v>593</v>
      </c>
      <c r="P4" s="1231" t="s">
        <v>593</v>
      </c>
      <c r="Q4" s="1231" t="s">
        <v>593</v>
      </c>
      <c r="R4" s="1231" t="s">
        <v>593</v>
      </c>
      <c r="S4" s="1231" t="s">
        <v>593</v>
      </c>
      <c r="T4" s="1231" t="s">
        <v>593</v>
      </c>
      <c r="U4" s="1231" t="s">
        <v>593</v>
      </c>
      <c r="V4" s="1232" t="s">
        <v>593</v>
      </c>
      <c r="W4" s="1231"/>
      <c r="X4" s="1513" t="s">
        <v>957</v>
      </c>
      <c r="Y4" s="1224">
        <v>42931.005510571209</v>
      </c>
      <c r="Z4" s="1224">
        <v>62320.747656730753</v>
      </c>
      <c r="AA4" s="1224">
        <v>142950.5</v>
      </c>
      <c r="AB4" s="1224">
        <v>16157.242655000002</v>
      </c>
      <c r="AC4" s="1233">
        <v>96263.929759733044</v>
      </c>
      <c r="AD4" s="1231" t="s">
        <v>593</v>
      </c>
      <c r="AE4" s="1231" t="s">
        <v>593</v>
      </c>
      <c r="AF4" s="1231" t="s">
        <v>593</v>
      </c>
      <c r="AG4" s="1514" t="s">
        <v>957</v>
      </c>
      <c r="AH4" s="986">
        <v>403907.7044264616</v>
      </c>
      <c r="AI4" s="155">
        <v>1</v>
      </c>
    </row>
    <row r="5" spans="1:37" ht="11.25" customHeight="1">
      <c r="A5" s="1538"/>
      <c r="B5" s="1551"/>
      <c r="C5" s="1540" t="s">
        <v>94</v>
      </c>
      <c r="D5" s="1540"/>
      <c r="E5" s="156">
        <v>2</v>
      </c>
      <c r="F5" s="1247">
        <v>1271.8164700000002</v>
      </c>
      <c r="G5" s="1225">
        <v>0</v>
      </c>
      <c r="H5" s="1238">
        <v>94.93</v>
      </c>
      <c r="I5" s="1225">
        <v>3.3542399999999999</v>
      </c>
      <c r="J5" s="1225">
        <v>496.50529615734376</v>
      </c>
      <c r="K5" s="1238">
        <v>0</v>
      </c>
      <c r="L5" s="1224">
        <v>15577.042506308562</v>
      </c>
      <c r="M5" s="1224">
        <v>0</v>
      </c>
      <c r="N5" s="1224">
        <v>327.32497000000001</v>
      </c>
      <c r="O5" s="1514" t="s">
        <v>957</v>
      </c>
      <c r="P5" s="1224">
        <v>574.76521383520003</v>
      </c>
      <c r="Q5" s="1225">
        <v>1675.0820120000001</v>
      </c>
      <c r="R5" s="1225">
        <v>0</v>
      </c>
      <c r="S5" s="1224">
        <v>0</v>
      </c>
      <c r="T5" s="1514" t="s">
        <v>957</v>
      </c>
      <c r="U5" s="1224">
        <v>0</v>
      </c>
      <c r="V5" s="1229" t="s">
        <v>593</v>
      </c>
      <c r="W5" s="1231"/>
      <c r="X5" s="1238">
        <v>119800.35922971774</v>
      </c>
      <c r="Y5" s="1231" t="s">
        <v>593</v>
      </c>
      <c r="Z5" s="1231" t="s">
        <v>593</v>
      </c>
      <c r="AA5" s="1231" t="s">
        <v>593</v>
      </c>
      <c r="AB5" s="1231" t="s">
        <v>593</v>
      </c>
      <c r="AC5" s="1236">
        <v>14802.456923596201</v>
      </c>
      <c r="AD5" s="1224">
        <v>244564.96363636365</v>
      </c>
      <c r="AE5" s="1224">
        <v>9534.618259488956</v>
      </c>
      <c r="AF5" s="1224">
        <v>0</v>
      </c>
      <c r="AG5" s="1231" t="s">
        <v>593</v>
      </c>
      <c r="AH5" s="987">
        <v>1581420.6122678907</v>
      </c>
      <c r="AI5" s="155">
        <v>2</v>
      </c>
    </row>
    <row r="6" spans="1:37" ht="11.25" customHeight="1">
      <c r="A6" s="1538"/>
      <c r="B6" s="1551"/>
      <c r="C6" s="1540" t="s">
        <v>93</v>
      </c>
      <c r="D6" s="1540"/>
      <c r="E6" s="156">
        <v>3</v>
      </c>
      <c r="F6" s="1247">
        <v>0</v>
      </c>
      <c r="G6" s="1225">
        <v>0</v>
      </c>
      <c r="H6" s="1238">
        <v>0</v>
      </c>
      <c r="I6" s="1225">
        <v>0</v>
      </c>
      <c r="J6" s="1225">
        <v>2.1577842656166933E-2</v>
      </c>
      <c r="K6" s="1238">
        <v>0</v>
      </c>
      <c r="L6" s="1230" t="s">
        <v>593</v>
      </c>
      <c r="M6" s="1231" t="s">
        <v>593</v>
      </c>
      <c r="N6" s="1231" t="s">
        <v>593</v>
      </c>
      <c r="O6" s="1514" t="s">
        <v>957</v>
      </c>
      <c r="P6" s="1231" t="s">
        <v>593</v>
      </c>
      <c r="Q6" s="1225">
        <v>1.5565699999999998</v>
      </c>
      <c r="R6" s="1224">
        <v>144.81479000000002</v>
      </c>
      <c r="S6" s="1225">
        <v>0.35730000000000001</v>
      </c>
      <c r="T6" s="1514" t="s">
        <v>957</v>
      </c>
      <c r="U6" s="1224">
        <v>3.4292599999999998</v>
      </c>
      <c r="V6" s="1229" t="s">
        <v>593</v>
      </c>
      <c r="W6" s="1231"/>
      <c r="X6" s="1238">
        <v>0</v>
      </c>
      <c r="Y6" s="1231" t="s">
        <v>593</v>
      </c>
      <c r="Z6" s="1231" t="s">
        <v>593</v>
      </c>
      <c r="AA6" s="1225">
        <v>285.29947999999996</v>
      </c>
      <c r="AB6" s="1225">
        <v>18.396844999999999</v>
      </c>
      <c r="AC6" s="1236">
        <v>4.0529970983607875</v>
      </c>
      <c r="AD6" s="1231" t="s">
        <v>593</v>
      </c>
      <c r="AE6" s="1231" t="s">
        <v>593</v>
      </c>
      <c r="AF6" s="1231" t="s">
        <v>593</v>
      </c>
      <c r="AG6" s="1225">
        <v>197.86330499999997</v>
      </c>
      <c r="AH6" s="984">
        <v>6529.6104717018407</v>
      </c>
      <c r="AI6" s="155">
        <v>3</v>
      </c>
    </row>
    <row r="7" spans="1:37" ht="11.25" customHeight="1">
      <c r="A7" s="1538"/>
      <c r="B7" s="1551"/>
      <c r="C7" s="1543" t="s">
        <v>222</v>
      </c>
      <c r="D7" s="1543"/>
      <c r="E7" s="147">
        <v>4</v>
      </c>
      <c r="F7" s="1240">
        <v>1271.8164700000002</v>
      </c>
      <c r="G7" s="1241">
        <v>0</v>
      </c>
      <c r="H7" s="1242">
        <v>94.93</v>
      </c>
      <c r="I7" s="1243">
        <v>3.3542399999999999</v>
      </c>
      <c r="J7" s="1226">
        <v>496.52687399999996</v>
      </c>
      <c r="K7" s="1242">
        <v>0</v>
      </c>
      <c r="L7" s="1226">
        <v>15618.587506308562</v>
      </c>
      <c r="M7" s="1226">
        <v>0</v>
      </c>
      <c r="N7" s="1226">
        <v>327.32497000000012</v>
      </c>
      <c r="O7" s="1241">
        <v>918.52656339437453</v>
      </c>
      <c r="P7" s="1226">
        <v>574.76521383521617</v>
      </c>
      <c r="Q7" s="1241">
        <v>1676.638582</v>
      </c>
      <c r="R7" s="1226">
        <v>144.81478999999999</v>
      </c>
      <c r="S7" s="1226">
        <v>0.35730000000000928</v>
      </c>
      <c r="T7" s="1226">
        <v>24.465587821484348</v>
      </c>
      <c r="U7" s="1226">
        <v>3.4292599999999993</v>
      </c>
      <c r="V7" s="1245" t="s">
        <v>593</v>
      </c>
      <c r="W7" s="1246"/>
      <c r="X7" s="1515" t="s">
        <v>957</v>
      </c>
      <c r="Y7" s="1226">
        <v>42931.005510571209</v>
      </c>
      <c r="Z7" s="1226">
        <v>62320.747656730753</v>
      </c>
      <c r="AA7" s="1226">
        <v>143235.79947999999</v>
      </c>
      <c r="AB7" s="1226">
        <v>16175.639500000001</v>
      </c>
      <c r="AC7" s="1242">
        <v>111070.4396804276</v>
      </c>
      <c r="AD7" s="1226">
        <v>244564.96363636365</v>
      </c>
      <c r="AE7" s="1226">
        <v>9534.618259488956</v>
      </c>
      <c r="AF7" s="1226">
        <v>0</v>
      </c>
      <c r="AG7" s="1516" t="s">
        <v>957</v>
      </c>
      <c r="AH7" s="986">
        <v>1991857.9271660545</v>
      </c>
      <c r="AI7" s="146">
        <v>4</v>
      </c>
      <c r="AJ7" s="298"/>
      <c r="AK7" s="298"/>
    </row>
    <row r="8" spans="1:37" ht="11.25" customHeight="1">
      <c r="A8" s="1538"/>
      <c r="B8" s="1551"/>
      <c r="C8" s="1540" t="s">
        <v>91</v>
      </c>
      <c r="D8" s="1540"/>
      <c r="E8" s="154">
        <v>5</v>
      </c>
      <c r="F8" s="1247">
        <v>0</v>
      </c>
      <c r="G8" s="1225">
        <v>0</v>
      </c>
      <c r="H8" s="1236">
        <v>0</v>
      </c>
      <c r="I8" s="1224">
        <v>0</v>
      </c>
      <c r="J8" s="1224">
        <v>0</v>
      </c>
      <c r="K8" s="1236">
        <v>0</v>
      </c>
      <c r="L8" s="1224">
        <v>0</v>
      </c>
      <c r="M8" s="1224">
        <v>983.24188090016412</v>
      </c>
      <c r="N8" s="1224">
        <v>0</v>
      </c>
      <c r="O8" s="1224">
        <v>0</v>
      </c>
      <c r="P8" s="1224">
        <v>0</v>
      </c>
      <c r="Q8" s="1224">
        <v>0</v>
      </c>
      <c r="R8" s="1224">
        <v>306.60939099999996</v>
      </c>
      <c r="S8" s="1225">
        <v>193.12930000000003</v>
      </c>
      <c r="T8" s="1225">
        <v>0</v>
      </c>
      <c r="U8" s="1225">
        <v>575.11079941693026</v>
      </c>
      <c r="V8" s="1229" t="s">
        <v>593</v>
      </c>
      <c r="W8" s="1231"/>
      <c r="X8" s="1238">
        <v>0</v>
      </c>
      <c r="Y8" s="1231" t="s">
        <v>593</v>
      </c>
      <c r="Z8" s="1231" t="s">
        <v>593</v>
      </c>
      <c r="AA8" s="1231" t="s">
        <v>593</v>
      </c>
      <c r="AB8" s="1231" t="s">
        <v>593</v>
      </c>
      <c r="AC8" s="1236">
        <v>0</v>
      </c>
      <c r="AD8" s="1231" t="s">
        <v>593</v>
      </c>
      <c r="AE8" s="1225">
        <v>0</v>
      </c>
      <c r="AF8" s="1225">
        <v>0</v>
      </c>
      <c r="AG8" s="1231" t="s">
        <v>593</v>
      </c>
      <c r="AH8" s="1058">
        <v>86454.821501595055</v>
      </c>
      <c r="AI8" s="155">
        <v>5</v>
      </c>
    </row>
    <row r="9" spans="1:37" s="114" customFormat="1" ht="11.25" customHeight="1">
      <c r="A9" s="1538"/>
      <c r="B9" s="1551"/>
      <c r="C9" s="1475" t="s">
        <v>930</v>
      </c>
      <c r="D9" s="1475"/>
      <c r="E9" s="156">
        <v>6</v>
      </c>
      <c r="F9" s="1228"/>
      <c r="G9" s="1228"/>
      <c r="H9" s="1478"/>
      <c r="I9" s="1228"/>
      <c r="J9" s="1228"/>
      <c r="K9" s="1478"/>
      <c r="L9" s="1228"/>
      <c r="M9" s="1228"/>
      <c r="N9" s="1228"/>
      <c r="O9" s="1228"/>
      <c r="P9" s="1224">
        <v>1727.2577216588438</v>
      </c>
      <c r="Q9" s="1228"/>
      <c r="R9" s="1228"/>
      <c r="S9" s="1228"/>
      <c r="T9" s="1228"/>
      <c r="U9" s="1228"/>
      <c r="V9" s="1229"/>
      <c r="W9" s="1231"/>
      <c r="X9" s="1229"/>
      <c r="Y9" s="1231"/>
      <c r="Z9" s="1231"/>
      <c r="AA9" s="1231"/>
      <c r="AB9" s="1231"/>
      <c r="AC9" s="1236"/>
      <c r="AD9" s="1231"/>
      <c r="AE9" s="1231"/>
      <c r="AF9" s="1231"/>
      <c r="AG9" s="1231"/>
      <c r="AH9" s="989">
        <v>1727.2577216588438</v>
      </c>
      <c r="AI9" s="155">
        <v>6</v>
      </c>
      <c r="AJ9" s="116"/>
      <c r="AK9" s="116"/>
    </row>
    <row r="10" spans="1:37" ht="11.25" customHeight="1">
      <c r="A10" s="1538"/>
      <c r="B10" s="1551"/>
      <c r="C10" s="1540" t="s">
        <v>221</v>
      </c>
      <c r="D10" s="1540"/>
      <c r="E10" s="154">
        <v>7</v>
      </c>
      <c r="F10" s="1248">
        <v>67.810470000000009</v>
      </c>
      <c r="G10" s="1225">
        <v>0</v>
      </c>
      <c r="H10" s="1236">
        <v>0</v>
      </c>
      <c r="I10" s="1225">
        <v>0</v>
      </c>
      <c r="J10" s="1225">
        <v>0</v>
      </c>
      <c r="K10" s="1236">
        <v>0</v>
      </c>
      <c r="L10" s="1230" t="s">
        <v>593</v>
      </c>
      <c r="M10" s="1231" t="s">
        <v>593</v>
      </c>
      <c r="N10" s="1231" t="s">
        <v>593</v>
      </c>
      <c r="O10" s="1225">
        <v>0</v>
      </c>
      <c r="P10" s="1225">
        <v>0</v>
      </c>
      <c r="Q10" s="1225">
        <v>0</v>
      </c>
      <c r="R10" s="1224">
        <v>0</v>
      </c>
      <c r="S10" s="1225">
        <v>0</v>
      </c>
      <c r="T10" s="1225">
        <v>0</v>
      </c>
      <c r="U10" s="1225">
        <v>0</v>
      </c>
      <c r="V10" s="1249" t="s">
        <v>593</v>
      </c>
      <c r="W10" s="1231"/>
      <c r="X10" s="1517" t="s">
        <v>957</v>
      </c>
      <c r="Y10" s="1231" t="s">
        <v>593</v>
      </c>
      <c r="Z10" s="1231" t="s">
        <v>593</v>
      </c>
      <c r="AA10" s="1231" t="s">
        <v>593</v>
      </c>
      <c r="AB10" s="1225">
        <v>0</v>
      </c>
      <c r="AC10" s="1236">
        <v>0</v>
      </c>
      <c r="AD10" s="1231" t="s">
        <v>593</v>
      </c>
      <c r="AE10" s="1231" t="s">
        <v>593</v>
      </c>
      <c r="AF10" s="1231" t="s">
        <v>593</v>
      </c>
      <c r="AG10" s="1514" t="s">
        <v>957</v>
      </c>
      <c r="AH10" s="984">
        <v>38499.460546941184</v>
      </c>
      <c r="AI10" s="155">
        <v>7</v>
      </c>
    </row>
    <row r="11" spans="1:37" ht="11.25" customHeight="1">
      <c r="A11" s="1539"/>
      <c r="B11" s="1552"/>
      <c r="C11" s="1550" t="s">
        <v>220</v>
      </c>
      <c r="D11" s="1550"/>
      <c r="E11" s="147">
        <v>8</v>
      </c>
      <c r="F11" s="1250">
        <v>1204.0060000000001</v>
      </c>
      <c r="G11" s="1251">
        <v>0</v>
      </c>
      <c r="H11" s="1252">
        <v>94.93</v>
      </c>
      <c r="I11" s="1250">
        <v>3.3542399999999999</v>
      </c>
      <c r="J11" s="1253">
        <v>496.52687399999996</v>
      </c>
      <c r="K11" s="1252">
        <v>0</v>
      </c>
      <c r="L11" s="1253">
        <v>15618.587506308562</v>
      </c>
      <c r="M11" s="1253">
        <v>-983.24188090016412</v>
      </c>
      <c r="N11" s="1253">
        <v>327.32497000000012</v>
      </c>
      <c r="O11" s="1253">
        <v>918.52656339437453</v>
      </c>
      <c r="P11" s="1253">
        <v>-1152.4925078236276</v>
      </c>
      <c r="Q11" s="1253">
        <v>1676.638582</v>
      </c>
      <c r="R11" s="1253">
        <v>-161.79460099999997</v>
      </c>
      <c r="S11" s="1251">
        <v>-192.77200000000002</v>
      </c>
      <c r="T11" s="1251">
        <v>24.465587821484348</v>
      </c>
      <c r="U11" s="1253">
        <v>-571.68153941693026</v>
      </c>
      <c r="V11" s="1249" t="s">
        <v>593</v>
      </c>
      <c r="W11" s="1254"/>
      <c r="X11" s="1252">
        <v>109584.31180679702</v>
      </c>
      <c r="Y11" s="1253">
        <v>42931.005510571209</v>
      </c>
      <c r="Z11" s="1251">
        <v>62320.747656730753</v>
      </c>
      <c r="AA11" s="1253">
        <v>143235.79947999999</v>
      </c>
      <c r="AB11" s="1253">
        <v>16175.639500000001</v>
      </c>
      <c r="AC11" s="1252">
        <v>111070.4396804276</v>
      </c>
      <c r="AD11" s="1253">
        <v>244564.96363636365</v>
      </c>
      <c r="AE11" s="1251">
        <v>9534.618259488956</v>
      </c>
      <c r="AF11" s="1251">
        <v>0</v>
      </c>
      <c r="AG11" s="1253">
        <v>41652.379199999996</v>
      </c>
      <c r="AH11" s="1059">
        <v>1792977.0146305198</v>
      </c>
      <c r="AI11" s="146">
        <v>8</v>
      </c>
      <c r="AJ11" s="298"/>
      <c r="AK11" s="298"/>
    </row>
    <row r="12" spans="1:37" ht="11.25" customHeight="1">
      <c r="A12" s="1537" t="s">
        <v>219</v>
      </c>
      <c r="B12" s="1541" t="s">
        <v>90</v>
      </c>
      <c r="C12" s="1540" t="s">
        <v>218</v>
      </c>
      <c r="D12" s="1540"/>
      <c r="E12" s="154">
        <v>9</v>
      </c>
      <c r="F12" s="1255">
        <v>468.61399999999998</v>
      </c>
      <c r="G12" s="1228" t="s">
        <v>593</v>
      </c>
      <c r="H12" s="1236">
        <v>0</v>
      </c>
      <c r="I12" s="1225">
        <v>0</v>
      </c>
      <c r="J12" s="1224">
        <v>0</v>
      </c>
      <c r="K12" s="1236">
        <v>0</v>
      </c>
      <c r="L12" s="1230" t="s">
        <v>593</v>
      </c>
      <c r="M12" s="1231" t="s">
        <v>593</v>
      </c>
      <c r="N12" s="1231" t="s">
        <v>593</v>
      </c>
      <c r="O12" s="1225">
        <v>4.6020474859393479E-2</v>
      </c>
      <c r="P12" s="1231" t="s">
        <v>593</v>
      </c>
      <c r="Q12" s="1514" t="s">
        <v>957</v>
      </c>
      <c r="R12" s="1514" t="s">
        <v>957</v>
      </c>
      <c r="S12" s="1225">
        <v>0</v>
      </c>
      <c r="T12" s="1225">
        <v>0</v>
      </c>
      <c r="U12" s="1225">
        <v>0</v>
      </c>
      <c r="V12" s="1238">
        <v>0</v>
      </c>
      <c r="W12" s="1231"/>
      <c r="X12" s="1236">
        <v>2343.5273305555552</v>
      </c>
      <c r="Y12" s="1231" t="s">
        <v>593</v>
      </c>
      <c r="Z12" s="1514" t="s">
        <v>957</v>
      </c>
      <c r="AA12" s="1225">
        <v>3879.864</v>
      </c>
      <c r="AB12" s="1225">
        <v>2413.2820000000002</v>
      </c>
      <c r="AC12" s="1517" t="s">
        <v>957</v>
      </c>
      <c r="AD12" s="1231" t="s">
        <v>593</v>
      </c>
      <c r="AE12" s="1231" t="s">
        <v>593</v>
      </c>
      <c r="AF12" s="1514" t="s">
        <v>957</v>
      </c>
      <c r="AG12" s="1225">
        <v>2797.3429999999998</v>
      </c>
      <c r="AH12" s="986">
        <v>30438.521329594525</v>
      </c>
      <c r="AI12" s="155">
        <v>9</v>
      </c>
    </row>
    <row r="13" spans="1:37" ht="11.25" customHeight="1">
      <c r="A13" s="1538"/>
      <c r="B13" s="1542"/>
      <c r="C13" s="1540" t="s">
        <v>217</v>
      </c>
      <c r="D13" s="1540"/>
      <c r="E13" s="154">
        <v>9</v>
      </c>
      <c r="F13" s="1255">
        <v>483.065</v>
      </c>
      <c r="G13" s="1228" t="s">
        <v>593</v>
      </c>
      <c r="H13" s="1236">
        <v>0</v>
      </c>
      <c r="I13" s="1225">
        <v>0</v>
      </c>
      <c r="J13" s="1224">
        <v>0</v>
      </c>
      <c r="K13" s="1236">
        <v>0</v>
      </c>
      <c r="L13" s="1230" t="s">
        <v>593</v>
      </c>
      <c r="M13" s="1231" t="s">
        <v>593</v>
      </c>
      <c r="N13" s="1231" t="s">
        <v>593</v>
      </c>
      <c r="O13" s="1514" t="s">
        <v>957</v>
      </c>
      <c r="P13" s="1231" t="s">
        <v>593</v>
      </c>
      <c r="Q13" s="1514" t="s">
        <v>957</v>
      </c>
      <c r="R13" s="1514" t="s">
        <v>957</v>
      </c>
      <c r="S13" s="1225">
        <v>0</v>
      </c>
      <c r="T13" s="1225">
        <v>0</v>
      </c>
      <c r="U13" s="1225">
        <v>0</v>
      </c>
      <c r="V13" s="1238">
        <v>0</v>
      </c>
      <c r="W13" s="1231"/>
      <c r="X13" s="1236">
        <v>11651.196944444442</v>
      </c>
      <c r="Y13" s="1231" t="s">
        <v>593</v>
      </c>
      <c r="Z13" s="1225">
        <v>4527.8900000000003</v>
      </c>
      <c r="AA13" s="1225">
        <v>6191.1120000000001</v>
      </c>
      <c r="AB13" s="1225">
        <v>6347.4369999999999</v>
      </c>
      <c r="AC13" s="1238">
        <v>0.13309964449538011</v>
      </c>
      <c r="AD13" s="1231" t="s">
        <v>593</v>
      </c>
      <c r="AE13" s="1231" t="s">
        <v>593</v>
      </c>
      <c r="AF13" s="1514" t="s">
        <v>957</v>
      </c>
      <c r="AG13" s="1225">
        <v>8909.9619999999995</v>
      </c>
      <c r="AH13" s="987">
        <v>82257.820096042371</v>
      </c>
      <c r="AI13" s="155">
        <v>10</v>
      </c>
    </row>
    <row r="14" spans="1:37" ht="11.25" customHeight="1">
      <c r="A14" s="1538"/>
      <c r="B14" s="1551"/>
      <c r="C14" s="1540" t="s">
        <v>48</v>
      </c>
      <c r="D14" s="1540"/>
      <c r="E14" s="154">
        <v>10</v>
      </c>
      <c r="F14" s="1247">
        <v>42.301000000000002</v>
      </c>
      <c r="G14" s="1228" t="s">
        <v>593</v>
      </c>
      <c r="H14" s="1236">
        <v>0</v>
      </c>
      <c r="I14" s="1224">
        <v>0</v>
      </c>
      <c r="J14" s="1224">
        <v>0</v>
      </c>
      <c r="K14" s="1236">
        <v>0</v>
      </c>
      <c r="L14" s="1230" t="s">
        <v>593</v>
      </c>
      <c r="M14" s="1231" t="s">
        <v>593</v>
      </c>
      <c r="N14" s="1231" t="s">
        <v>593</v>
      </c>
      <c r="O14" s="1225">
        <v>0.21319689373637385</v>
      </c>
      <c r="P14" s="1231" t="s">
        <v>593</v>
      </c>
      <c r="Q14" s="1514" t="s">
        <v>957</v>
      </c>
      <c r="R14" s="1514" t="s">
        <v>957</v>
      </c>
      <c r="S14" s="1225">
        <v>0</v>
      </c>
      <c r="T14" s="1225">
        <v>0</v>
      </c>
      <c r="U14" s="1225">
        <v>0</v>
      </c>
      <c r="V14" s="1517" t="s">
        <v>957</v>
      </c>
      <c r="W14" s="1231"/>
      <c r="X14" s="1238">
        <v>5550.3819444444443</v>
      </c>
      <c r="Y14" s="1231" t="s">
        <v>593</v>
      </c>
      <c r="Z14" s="1514" t="s">
        <v>957</v>
      </c>
      <c r="AA14" s="1225">
        <v>4365.1610000000001</v>
      </c>
      <c r="AB14" s="1514" t="s">
        <v>957</v>
      </c>
      <c r="AC14" s="1517" t="s">
        <v>957</v>
      </c>
      <c r="AD14" s="1231" t="s">
        <v>593</v>
      </c>
      <c r="AE14" s="1231" t="s">
        <v>593</v>
      </c>
      <c r="AF14" s="1514" t="s">
        <v>957</v>
      </c>
      <c r="AG14" s="1514" t="s">
        <v>957</v>
      </c>
      <c r="AH14" s="984">
        <v>29111.545420366452</v>
      </c>
      <c r="AI14" s="155">
        <v>11</v>
      </c>
    </row>
    <row r="15" spans="1:37" ht="11.25" customHeight="1">
      <c r="A15" s="1538"/>
      <c r="B15" s="1551"/>
      <c r="C15" s="1540" t="s">
        <v>216</v>
      </c>
      <c r="D15" s="1540"/>
      <c r="E15" s="154">
        <v>11</v>
      </c>
      <c r="F15" s="1230" t="s">
        <v>593</v>
      </c>
      <c r="G15" s="1228" t="s">
        <v>593</v>
      </c>
      <c r="H15" s="1229" t="s">
        <v>593</v>
      </c>
      <c r="I15" s="1231" t="s">
        <v>593</v>
      </c>
      <c r="J15" s="1231" t="s">
        <v>593</v>
      </c>
      <c r="K15" s="1229" t="s">
        <v>593</v>
      </c>
      <c r="L15" s="1230" t="s">
        <v>593</v>
      </c>
      <c r="M15" s="1231" t="s">
        <v>593</v>
      </c>
      <c r="N15" s="1231" t="s">
        <v>593</v>
      </c>
      <c r="O15" s="1231" t="s">
        <v>593</v>
      </c>
      <c r="P15" s="1231" t="s">
        <v>593</v>
      </c>
      <c r="Q15" s="1231" t="s">
        <v>593</v>
      </c>
      <c r="R15" s="1231" t="s">
        <v>593</v>
      </c>
      <c r="S15" s="1231" t="s">
        <v>593</v>
      </c>
      <c r="T15" s="1231" t="s">
        <v>593</v>
      </c>
      <c r="U15" s="1231" t="s">
        <v>593</v>
      </c>
      <c r="V15" s="1229" t="s">
        <v>593</v>
      </c>
      <c r="W15" s="1231"/>
      <c r="X15" s="1229" t="s">
        <v>593</v>
      </c>
      <c r="Y15" s="1231" t="s">
        <v>593</v>
      </c>
      <c r="Z15" s="1231" t="s">
        <v>593</v>
      </c>
      <c r="AA15" s="1231" t="s">
        <v>593</v>
      </c>
      <c r="AB15" s="1231" t="s">
        <v>593</v>
      </c>
      <c r="AC15" s="1229" t="s">
        <v>593</v>
      </c>
      <c r="AD15" s="1224">
        <v>244564.96363636365</v>
      </c>
      <c r="AE15" s="1231" t="s">
        <v>593</v>
      </c>
      <c r="AF15" s="1231" t="s">
        <v>593</v>
      </c>
      <c r="AG15" s="1231" t="s">
        <v>593</v>
      </c>
      <c r="AH15" s="987">
        <v>244564.96363636365</v>
      </c>
      <c r="AI15" s="155">
        <v>12</v>
      </c>
    </row>
    <row r="16" spans="1:37" ht="11.25" customHeight="1">
      <c r="A16" s="1538"/>
      <c r="B16" s="1551"/>
      <c r="C16" s="1540" t="s">
        <v>215</v>
      </c>
      <c r="D16" s="1540"/>
      <c r="E16" s="154">
        <v>12</v>
      </c>
      <c r="F16" s="1230" t="s">
        <v>593</v>
      </c>
      <c r="G16" s="1228" t="s">
        <v>593</v>
      </c>
      <c r="H16" s="1229" t="s">
        <v>593</v>
      </c>
      <c r="I16" s="1231" t="s">
        <v>593</v>
      </c>
      <c r="J16" s="1231" t="s">
        <v>593</v>
      </c>
      <c r="K16" s="1229" t="s">
        <v>593</v>
      </c>
      <c r="L16" s="1230" t="s">
        <v>593</v>
      </c>
      <c r="M16" s="1231" t="s">
        <v>593</v>
      </c>
      <c r="N16" s="1231" t="s">
        <v>593</v>
      </c>
      <c r="O16" s="1231" t="s">
        <v>593</v>
      </c>
      <c r="P16" s="1231" t="s">
        <v>593</v>
      </c>
      <c r="Q16" s="1231" t="s">
        <v>593</v>
      </c>
      <c r="R16" s="1231" t="s">
        <v>593</v>
      </c>
      <c r="S16" s="1231" t="s">
        <v>593</v>
      </c>
      <c r="T16" s="1231" t="s">
        <v>593</v>
      </c>
      <c r="U16" s="1231" t="s">
        <v>593</v>
      </c>
      <c r="V16" s="1229" t="s">
        <v>593</v>
      </c>
      <c r="W16" s="1231"/>
      <c r="X16" s="1229" t="s">
        <v>593</v>
      </c>
      <c r="Y16" s="1224">
        <v>42931.005510571209</v>
      </c>
      <c r="Z16" s="1231" t="s">
        <v>593</v>
      </c>
      <c r="AA16" s="1231" t="s">
        <v>593</v>
      </c>
      <c r="AB16" s="1231" t="s">
        <v>593</v>
      </c>
      <c r="AC16" s="1229" t="s">
        <v>593</v>
      </c>
      <c r="AD16" s="1231" t="s">
        <v>593</v>
      </c>
      <c r="AE16" s="1225">
        <v>359.71145000000001</v>
      </c>
      <c r="AF16" s="1231" t="s">
        <v>593</v>
      </c>
      <c r="AG16" s="1231" t="s">
        <v>593</v>
      </c>
      <c r="AH16" s="985">
        <v>44225.966730571206</v>
      </c>
      <c r="AI16" s="155">
        <v>13</v>
      </c>
    </row>
    <row r="17" spans="1:37" ht="11.25" customHeight="1">
      <c r="A17" s="1538"/>
      <c r="B17" s="1551"/>
      <c r="C17" s="1540" t="s">
        <v>214</v>
      </c>
      <c r="D17" s="1540"/>
      <c r="E17" s="154">
        <v>13</v>
      </c>
      <c r="F17" s="1230" t="s">
        <v>593</v>
      </c>
      <c r="G17" s="1228" t="s">
        <v>593</v>
      </c>
      <c r="H17" s="1229" t="s">
        <v>593</v>
      </c>
      <c r="I17" s="1231" t="s">
        <v>593</v>
      </c>
      <c r="J17" s="1231" t="s">
        <v>593</v>
      </c>
      <c r="K17" s="1229" t="s">
        <v>593</v>
      </c>
      <c r="L17" s="1230" t="s">
        <v>593</v>
      </c>
      <c r="M17" s="1231" t="s">
        <v>593</v>
      </c>
      <c r="N17" s="1231" t="s">
        <v>593</v>
      </c>
      <c r="O17" s="1231" t="s">
        <v>593</v>
      </c>
      <c r="P17" s="1231" t="s">
        <v>593</v>
      </c>
      <c r="Q17" s="1231" t="s">
        <v>593</v>
      </c>
      <c r="R17" s="1231" t="s">
        <v>593</v>
      </c>
      <c r="S17" s="1231" t="s">
        <v>593</v>
      </c>
      <c r="T17" s="1231" t="s">
        <v>593</v>
      </c>
      <c r="U17" s="1231" t="s">
        <v>593</v>
      </c>
      <c r="V17" s="1229" t="s">
        <v>593</v>
      </c>
      <c r="W17" s="1231"/>
      <c r="X17" s="1229" t="s">
        <v>593</v>
      </c>
      <c r="Y17" s="1231" t="s">
        <v>593</v>
      </c>
      <c r="Z17" s="1224">
        <v>57217.133286596487</v>
      </c>
      <c r="AA17" s="1224">
        <v>4418.0060580370291</v>
      </c>
      <c r="AB17" s="1514" t="s">
        <v>957</v>
      </c>
      <c r="AC17" s="1517" t="s">
        <v>957</v>
      </c>
      <c r="AD17" s="1231" t="s">
        <v>593</v>
      </c>
      <c r="AE17" s="1231" t="s">
        <v>593</v>
      </c>
      <c r="AF17" s="1231" t="s">
        <v>593</v>
      </c>
      <c r="AG17" s="1231" t="s">
        <v>593</v>
      </c>
      <c r="AH17" s="987">
        <v>129093.19729185986</v>
      </c>
      <c r="AI17" s="155">
        <v>14</v>
      </c>
    </row>
    <row r="18" spans="1:37" ht="11.25" customHeight="1">
      <c r="A18" s="1538"/>
      <c r="B18" s="1551"/>
      <c r="C18" s="1540" t="s">
        <v>483</v>
      </c>
      <c r="D18" s="1540"/>
      <c r="E18" s="154">
        <v>14</v>
      </c>
      <c r="F18" s="1474">
        <v>0</v>
      </c>
      <c r="G18" s="1228" t="s">
        <v>593</v>
      </c>
      <c r="H18" s="1236">
        <v>0</v>
      </c>
      <c r="I18" s="1248">
        <v>0</v>
      </c>
      <c r="J18" s="1224">
        <v>0</v>
      </c>
      <c r="K18" s="1236">
        <v>0</v>
      </c>
      <c r="L18" s="1230" t="s">
        <v>593</v>
      </c>
      <c r="M18" s="1231" t="s">
        <v>593</v>
      </c>
      <c r="N18" s="1231" t="s">
        <v>593</v>
      </c>
      <c r="O18" s="1514" t="s">
        <v>957</v>
      </c>
      <c r="P18" s="1231" t="s">
        <v>593</v>
      </c>
      <c r="Q18" s="1225">
        <v>6.6390000000000002</v>
      </c>
      <c r="R18" s="1225">
        <v>0</v>
      </c>
      <c r="S18" s="1224">
        <v>0</v>
      </c>
      <c r="T18" s="1224">
        <v>0</v>
      </c>
      <c r="U18" s="1514" t="s">
        <v>957</v>
      </c>
      <c r="V18" s="1236">
        <v>0</v>
      </c>
      <c r="W18" s="1231"/>
      <c r="X18" s="1238">
        <v>2111.8893361111109</v>
      </c>
      <c r="Y18" s="1231" t="s">
        <v>593</v>
      </c>
      <c r="Z18" s="1225">
        <v>50.534530000000004</v>
      </c>
      <c r="AA18" s="1224">
        <v>1786.211</v>
      </c>
      <c r="AB18" s="1225">
        <v>517.86099999999999</v>
      </c>
      <c r="AC18" s="1238">
        <v>2.2559261778877988E-3</v>
      </c>
      <c r="AD18" s="1231" t="s">
        <v>593</v>
      </c>
      <c r="AE18" s="1514" t="s">
        <v>957</v>
      </c>
      <c r="AF18" s="1514" t="s">
        <v>957</v>
      </c>
      <c r="AG18" s="1225">
        <v>846.71350000000007</v>
      </c>
      <c r="AH18" s="984">
        <v>11144.544302644785</v>
      </c>
      <c r="AI18" s="155">
        <v>15</v>
      </c>
    </row>
    <row r="19" spans="1:37" ht="11.25" customHeight="1">
      <c r="A19" s="1538"/>
      <c r="B19" s="1551"/>
      <c r="C19" s="1540" t="s">
        <v>44</v>
      </c>
      <c r="D19" s="1540"/>
      <c r="E19" s="154">
        <v>15</v>
      </c>
      <c r="F19" s="1230" t="s">
        <v>593</v>
      </c>
      <c r="G19" s="1228" t="s">
        <v>593</v>
      </c>
      <c r="H19" s="1229" t="s">
        <v>593</v>
      </c>
      <c r="I19" s="1231" t="s">
        <v>593</v>
      </c>
      <c r="J19" s="1231" t="s">
        <v>593</v>
      </c>
      <c r="K19" s="1229" t="s">
        <v>593</v>
      </c>
      <c r="L19" s="1224">
        <v>15618.587506308562</v>
      </c>
      <c r="M19" s="1224">
        <v>0</v>
      </c>
      <c r="N19" s="1231" t="s">
        <v>593</v>
      </c>
      <c r="O19" s="1231" t="s">
        <v>593</v>
      </c>
      <c r="P19" s="1231" t="s">
        <v>593</v>
      </c>
      <c r="Q19" s="1231" t="s">
        <v>593</v>
      </c>
      <c r="R19" s="1231" t="s">
        <v>593</v>
      </c>
      <c r="S19" s="1231" t="s">
        <v>593</v>
      </c>
      <c r="T19" s="1225">
        <v>180.43308992444003</v>
      </c>
      <c r="U19" s="1231" t="s">
        <v>593</v>
      </c>
      <c r="V19" s="1229" t="s">
        <v>593</v>
      </c>
      <c r="W19" s="1231"/>
      <c r="X19" s="1229" t="s">
        <v>593</v>
      </c>
      <c r="Y19" s="1231" t="s">
        <v>593</v>
      </c>
      <c r="Z19" s="1231" t="s">
        <v>593</v>
      </c>
      <c r="AA19" s="1231" t="s">
        <v>593</v>
      </c>
      <c r="AB19" s="1231" t="s">
        <v>593</v>
      </c>
      <c r="AC19" s="1236">
        <v>19676.393818760003</v>
      </c>
      <c r="AD19" s="1231" t="s">
        <v>593</v>
      </c>
      <c r="AE19" s="1231" t="s">
        <v>593</v>
      </c>
      <c r="AF19" s="1231" t="s">
        <v>593</v>
      </c>
      <c r="AG19" s="1231" t="s">
        <v>593</v>
      </c>
      <c r="AH19" s="987">
        <v>9154.9510394238241</v>
      </c>
      <c r="AI19" s="155">
        <v>16</v>
      </c>
      <c r="AJ19" s="298"/>
      <c r="AK19" s="298"/>
    </row>
    <row r="20" spans="1:37" ht="11.25" customHeight="1">
      <c r="A20" s="1538"/>
      <c r="B20" s="1551"/>
      <c r="C20" s="1563" t="s">
        <v>43</v>
      </c>
      <c r="D20" s="1563"/>
      <c r="E20" s="154">
        <v>16</v>
      </c>
      <c r="F20" s="1257">
        <v>0</v>
      </c>
      <c r="G20" s="1258">
        <v>0</v>
      </c>
      <c r="H20" s="1238">
        <v>0</v>
      </c>
      <c r="I20" s="1231" t="s">
        <v>593</v>
      </c>
      <c r="J20" s="1231" t="s">
        <v>593</v>
      </c>
      <c r="K20" s="1229" t="s">
        <v>593</v>
      </c>
      <c r="L20" s="1230" t="s">
        <v>593</v>
      </c>
      <c r="M20" s="1231" t="s">
        <v>593</v>
      </c>
      <c r="N20" s="1231" t="s">
        <v>593</v>
      </c>
      <c r="O20" s="1225">
        <v>0.16110103037319667</v>
      </c>
      <c r="P20" s="1225">
        <v>0</v>
      </c>
      <c r="Q20" s="1225">
        <v>1.4332351910117163</v>
      </c>
      <c r="R20" s="1225">
        <v>0</v>
      </c>
      <c r="S20" s="1231" t="s">
        <v>593</v>
      </c>
      <c r="T20" s="1225">
        <v>0</v>
      </c>
      <c r="U20" s="1514" t="s">
        <v>957</v>
      </c>
      <c r="V20" s="1517" t="s">
        <v>957</v>
      </c>
      <c r="W20" s="1231"/>
      <c r="X20" s="1238">
        <v>2200.0550071437337</v>
      </c>
      <c r="Y20" s="1231" t="s">
        <v>593</v>
      </c>
      <c r="Z20" s="1231" t="s">
        <v>593</v>
      </c>
      <c r="AA20" s="1231" t="s">
        <v>593</v>
      </c>
      <c r="AB20" s="1231" t="s">
        <v>593</v>
      </c>
      <c r="AC20" s="1229" t="s">
        <v>955</v>
      </c>
      <c r="AD20" s="1231" t="s">
        <v>593</v>
      </c>
      <c r="AE20" s="1514" t="s">
        <v>957</v>
      </c>
      <c r="AF20" s="1231" t="s">
        <v>593</v>
      </c>
      <c r="AG20" s="1514" t="s">
        <v>957</v>
      </c>
      <c r="AH20" s="984">
        <v>9154.9510394238241</v>
      </c>
      <c r="AI20" s="155">
        <v>17</v>
      </c>
    </row>
    <row r="21" spans="1:37" ht="11.25" customHeight="1">
      <c r="A21" s="1538"/>
      <c r="B21" s="1552"/>
      <c r="C21" s="1543" t="s">
        <v>46</v>
      </c>
      <c r="D21" s="1543"/>
      <c r="E21" s="147">
        <v>17</v>
      </c>
      <c r="F21" s="1259">
        <v>993.98</v>
      </c>
      <c r="G21" s="1260">
        <v>0</v>
      </c>
      <c r="H21" s="1261">
        <v>0</v>
      </c>
      <c r="I21" s="1243">
        <v>0</v>
      </c>
      <c r="J21" s="1226">
        <v>0</v>
      </c>
      <c r="K21" s="1242">
        <v>0</v>
      </c>
      <c r="L21" s="1226">
        <v>15618.587506308562</v>
      </c>
      <c r="M21" s="1226">
        <v>0</v>
      </c>
      <c r="N21" s="1246" t="s">
        <v>593</v>
      </c>
      <c r="O21" s="1226">
        <v>0.47667000083760908</v>
      </c>
      <c r="P21" s="1246" t="s">
        <v>593</v>
      </c>
      <c r="Q21" s="1226">
        <v>15.742235191011718</v>
      </c>
      <c r="R21" s="1226">
        <v>19.506</v>
      </c>
      <c r="S21" s="1241">
        <v>0</v>
      </c>
      <c r="T21" s="1241">
        <v>180.43308992444003</v>
      </c>
      <c r="U21" s="1241">
        <v>0.39971498219011803</v>
      </c>
      <c r="V21" s="1261">
        <v>44.912999999999997</v>
      </c>
      <c r="W21" s="1246"/>
      <c r="X21" s="1242">
        <v>23857.050562699289</v>
      </c>
      <c r="Y21" s="1226">
        <v>42931.005510571209</v>
      </c>
      <c r="Z21" s="1241">
        <v>61853.21928659649</v>
      </c>
      <c r="AA21" s="1226">
        <v>20640.354058037028</v>
      </c>
      <c r="AB21" s="1241">
        <v>10108.233</v>
      </c>
      <c r="AC21" s="1261">
        <v>86832.960719063936</v>
      </c>
      <c r="AD21" s="1226">
        <v>244564.96363636365</v>
      </c>
      <c r="AE21" s="1241">
        <v>362.52754999999996</v>
      </c>
      <c r="AF21" s="1241">
        <v>776.58</v>
      </c>
      <c r="AG21" s="1226">
        <v>14228.8307</v>
      </c>
      <c r="AH21" s="1060">
        <v>1267509.9075731765</v>
      </c>
      <c r="AI21" s="146">
        <v>18</v>
      </c>
      <c r="AJ21" s="298"/>
      <c r="AK21" s="298"/>
    </row>
    <row r="22" spans="1:37" ht="11.25" customHeight="1">
      <c r="A22" s="1538"/>
      <c r="B22" s="1541" t="s">
        <v>89</v>
      </c>
      <c r="C22" s="1540" t="s">
        <v>218</v>
      </c>
      <c r="D22" s="1540"/>
      <c r="E22" s="154">
        <v>18</v>
      </c>
      <c r="F22" s="1230" t="s">
        <v>593</v>
      </c>
      <c r="G22" s="1228" t="s">
        <v>593</v>
      </c>
      <c r="H22" s="1229" t="s">
        <v>593</v>
      </c>
      <c r="I22" s="1231" t="s">
        <v>593</v>
      </c>
      <c r="J22" s="1231" t="s">
        <v>593</v>
      </c>
      <c r="K22" s="1229" t="s">
        <v>593</v>
      </c>
      <c r="L22" s="1230" t="s">
        <v>593</v>
      </c>
      <c r="M22" s="1231" t="s">
        <v>593</v>
      </c>
      <c r="N22" s="1231" t="s">
        <v>593</v>
      </c>
      <c r="O22" s="1231" t="s">
        <v>593</v>
      </c>
      <c r="P22" s="1231" t="s">
        <v>593</v>
      </c>
      <c r="Q22" s="1231" t="s">
        <v>593</v>
      </c>
      <c r="R22" s="1231" t="s">
        <v>593</v>
      </c>
      <c r="S22" s="1231" t="s">
        <v>593</v>
      </c>
      <c r="T22" s="1231" t="s">
        <v>593</v>
      </c>
      <c r="U22" s="1231" t="s">
        <v>593</v>
      </c>
      <c r="V22" s="1229" t="s">
        <v>593</v>
      </c>
      <c r="W22" s="1231"/>
      <c r="X22" s="1229" t="s">
        <v>593</v>
      </c>
      <c r="Y22" s="1231" t="s">
        <v>593</v>
      </c>
      <c r="Z22" s="1231" t="s">
        <v>593</v>
      </c>
      <c r="AA22" s="1231" t="s">
        <v>593</v>
      </c>
      <c r="AB22" s="1231" t="s">
        <v>593</v>
      </c>
      <c r="AC22" s="1229" t="s">
        <v>593</v>
      </c>
      <c r="AD22" s="1231" t="s">
        <v>593</v>
      </c>
      <c r="AE22" s="1224">
        <v>3983.9526299999998</v>
      </c>
      <c r="AF22" s="1231" t="s">
        <v>593</v>
      </c>
      <c r="AG22" s="1231" t="s">
        <v>593</v>
      </c>
      <c r="AH22" s="986">
        <v>14342.229468</v>
      </c>
      <c r="AI22" s="155">
        <v>19</v>
      </c>
    </row>
    <row r="23" spans="1:37" ht="11.25" customHeight="1">
      <c r="A23" s="1538"/>
      <c r="B23" s="1542"/>
      <c r="C23" s="1540" t="s">
        <v>217</v>
      </c>
      <c r="D23" s="1540"/>
      <c r="E23" s="154">
        <v>19</v>
      </c>
      <c r="F23" s="1230" t="s">
        <v>593</v>
      </c>
      <c r="G23" s="1228" t="s">
        <v>593</v>
      </c>
      <c r="H23" s="1229" t="s">
        <v>593</v>
      </c>
      <c r="I23" s="1231" t="s">
        <v>593</v>
      </c>
      <c r="J23" s="1231" t="s">
        <v>593</v>
      </c>
      <c r="K23" s="1229" t="s">
        <v>593</v>
      </c>
      <c r="L23" s="1230" t="s">
        <v>593</v>
      </c>
      <c r="M23" s="1231" t="s">
        <v>593</v>
      </c>
      <c r="N23" s="1231" t="s">
        <v>593</v>
      </c>
      <c r="O23" s="1231" t="s">
        <v>593</v>
      </c>
      <c r="P23" s="1231" t="s">
        <v>593</v>
      </c>
      <c r="Q23" s="1231" t="s">
        <v>593</v>
      </c>
      <c r="R23" s="1231" t="s">
        <v>593</v>
      </c>
      <c r="S23" s="1231" t="s">
        <v>593</v>
      </c>
      <c r="T23" s="1231" t="s">
        <v>593</v>
      </c>
      <c r="U23" s="1231" t="s">
        <v>593</v>
      </c>
      <c r="V23" s="1229" t="s">
        <v>593</v>
      </c>
      <c r="W23" s="1231"/>
      <c r="X23" s="1229" t="s">
        <v>593</v>
      </c>
      <c r="Y23" s="1231" t="s">
        <v>593</v>
      </c>
      <c r="Z23" s="1231" t="s">
        <v>593</v>
      </c>
      <c r="AA23" s="1231" t="s">
        <v>593</v>
      </c>
      <c r="AB23" s="1231" t="s">
        <v>593</v>
      </c>
      <c r="AC23" s="1229" t="s">
        <v>593</v>
      </c>
      <c r="AD23" s="1231" t="s">
        <v>593</v>
      </c>
      <c r="AE23" s="1224">
        <v>6202.55537</v>
      </c>
      <c r="AF23" s="1224">
        <v>43478.838531999994</v>
      </c>
      <c r="AG23" s="1231" t="s">
        <v>593</v>
      </c>
      <c r="AH23" s="987">
        <v>65808.037863999998</v>
      </c>
      <c r="AI23" s="155">
        <v>20</v>
      </c>
    </row>
    <row r="24" spans="1:37" ht="11.25" customHeight="1">
      <c r="A24" s="1538"/>
      <c r="B24" s="1551"/>
      <c r="C24" s="1540" t="s">
        <v>48</v>
      </c>
      <c r="D24" s="1540"/>
      <c r="E24" s="154">
        <v>20</v>
      </c>
      <c r="F24" s="1230" t="s">
        <v>593</v>
      </c>
      <c r="G24" s="1228" t="s">
        <v>593</v>
      </c>
      <c r="H24" s="1229" t="s">
        <v>593</v>
      </c>
      <c r="I24" s="1231" t="s">
        <v>593</v>
      </c>
      <c r="J24" s="1231" t="s">
        <v>593</v>
      </c>
      <c r="K24" s="1229" t="s">
        <v>593</v>
      </c>
      <c r="L24" s="1230" t="s">
        <v>593</v>
      </c>
      <c r="M24" s="1231" t="s">
        <v>593</v>
      </c>
      <c r="N24" s="1231" t="s">
        <v>593</v>
      </c>
      <c r="O24" s="1231" t="s">
        <v>593</v>
      </c>
      <c r="P24" s="1231" t="s">
        <v>593</v>
      </c>
      <c r="Q24" s="1231" t="s">
        <v>593</v>
      </c>
      <c r="R24" s="1231" t="s">
        <v>593</v>
      </c>
      <c r="S24" s="1231" t="s">
        <v>593</v>
      </c>
      <c r="T24" s="1231" t="s">
        <v>593</v>
      </c>
      <c r="U24" s="1231" t="s">
        <v>593</v>
      </c>
      <c r="V24" s="1229" t="s">
        <v>593</v>
      </c>
      <c r="W24" s="1231"/>
      <c r="X24" s="1229" t="s">
        <v>593</v>
      </c>
      <c r="Y24" s="1231" t="s">
        <v>593</v>
      </c>
      <c r="Z24" s="1231" t="s">
        <v>593</v>
      </c>
      <c r="AA24" s="1231" t="s">
        <v>593</v>
      </c>
      <c r="AB24" s="1231" t="s">
        <v>593</v>
      </c>
      <c r="AC24" s="1229" t="s">
        <v>593</v>
      </c>
      <c r="AD24" s="1231" t="s">
        <v>593</v>
      </c>
      <c r="AE24" s="1224">
        <v>4582.2659999999996</v>
      </c>
      <c r="AF24" s="1231" t="s">
        <v>593</v>
      </c>
      <c r="AG24" s="1231" t="s">
        <v>593</v>
      </c>
      <c r="AH24" s="984">
        <v>16496.157599999999</v>
      </c>
      <c r="AI24" s="155">
        <v>21</v>
      </c>
    </row>
    <row r="25" spans="1:37" ht="11.25" customHeight="1">
      <c r="A25" s="1538"/>
      <c r="B25" s="1551"/>
      <c r="C25" s="1540" t="s">
        <v>216</v>
      </c>
      <c r="D25" s="1540"/>
      <c r="E25" s="154">
        <v>21</v>
      </c>
      <c r="F25" s="1230" t="s">
        <v>593</v>
      </c>
      <c r="G25" s="1228" t="s">
        <v>593</v>
      </c>
      <c r="H25" s="1229" t="s">
        <v>593</v>
      </c>
      <c r="I25" s="1231" t="s">
        <v>593</v>
      </c>
      <c r="J25" s="1231" t="s">
        <v>593</v>
      </c>
      <c r="K25" s="1229" t="s">
        <v>593</v>
      </c>
      <c r="L25" s="1230" t="s">
        <v>593</v>
      </c>
      <c r="M25" s="1231" t="s">
        <v>593</v>
      </c>
      <c r="N25" s="1231" t="s">
        <v>593</v>
      </c>
      <c r="O25" s="1231" t="s">
        <v>593</v>
      </c>
      <c r="P25" s="1231" t="s">
        <v>593</v>
      </c>
      <c r="Q25" s="1231" t="s">
        <v>593</v>
      </c>
      <c r="R25" s="1231" t="s">
        <v>593</v>
      </c>
      <c r="S25" s="1231" t="s">
        <v>593</v>
      </c>
      <c r="T25" s="1231" t="s">
        <v>593</v>
      </c>
      <c r="U25" s="1231" t="s">
        <v>593</v>
      </c>
      <c r="V25" s="1229" t="s">
        <v>593</v>
      </c>
      <c r="W25" s="1231"/>
      <c r="X25" s="1229" t="s">
        <v>593</v>
      </c>
      <c r="Y25" s="1231" t="s">
        <v>593</v>
      </c>
      <c r="Z25" s="1231" t="s">
        <v>593</v>
      </c>
      <c r="AA25" s="1231" t="s">
        <v>593</v>
      </c>
      <c r="AB25" s="1231" t="s">
        <v>593</v>
      </c>
      <c r="AC25" s="1229" t="s">
        <v>593</v>
      </c>
      <c r="AD25" s="1231" t="s">
        <v>593</v>
      </c>
      <c r="AE25" s="1224">
        <v>22418.455000000002</v>
      </c>
      <c r="AF25" s="1231" t="s">
        <v>593</v>
      </c>
      <c r="AG25" s="1231" t="s">
        <v>593</v>
      </c>
      <c r="AH25" s="987">
        <v>80706.438000000009</v>
      </c>
      <c r="AI25" s="155">
        <v>22</v>
      </c>
    </row>
    <row r="26" spans="1:37" ht="11.25" customHeight="1">
      <c r="A26" s="1538"/>
      <c r="B26" s="1551"/>
      <c r="C26" s="1540" t="s">
        <v>215</v>
      </c>
      <c r="D26" s="1540"/>
      <c r="E26" s="154">
        <v>22</v>
      </c>
      <c r="F26" s="1230" t="s">
        <v>593</v>
      </c>
      <c r="G26" s="1228" t="s">
        <v>593</v>
      </c>
      <c r="H26" s="1229" t="s">
        <v>593</v>
      </c>
      <c r="I26" s="1231" t="s">
        <v>593</v>
      </c>
      <c r="J26" s="1231" t="s">
        <v>593</v>
      </c>
      <c r="K26" s="1229" t="s">
        <v>593</v>
      </c>
      <c r="L26" s="1230" t="s">
        <v>593</v>
      </c>
      <c r="M26" s="1231" t="s">
        <v>593</v>
      </c>
      <c r="N26" s="1231" t="s">
        <v>593</v>
      </c>
      <c r="O26" s="1231" t="s">
        <v>593</v>
      </c>
      <c r="P26" s="1231" t="s">
        <v>593</v>
      </c>
      <c r="Q26" s="1231" t="s">
        <v>593</v>
      </c>
      <c r="R26" s="1231" t="s">
        <v>593</v>
      </c>
      <c r="S26" s="1231" t="s">
        <v>593</v>
      </c>
      <c r="T26" s="1231" t="s">
        <v>593</v>
      </c>
      <c r="U26" s="1231" t="s">
        <v>593</v>
      </c>
      <c r="V26" s="1229" t="s">
        <v>593</v>
      </c>
      <c r="W26" s="1231"/>
      <c r="X26" s="1229" t="s">
        <v>593</v>
      </c>
      <c r="Y26" s="1231" t="s">
        <v>593</v>
      </c>
      <c r="Z26" s="1231" t="s">
        <v>593</v>
      </c>
      <c r="AA26" s="1231" t="s">
        <v>593</v>
      </c>
      <c r="AB26" s="1231" t="s">
        <v>593</v>
      </c>
      <c r="AC26" s="1229" t="s">
        <v>593</v>
      </c>
      <c r="AD26" s="1231" t="s">
        <v>593</v>
      </c>
      <c r="AE26" s="1225">
        <v>12074.833888492001</v>
      </c>
      <c r="AF26" s="1231" t="s">
        <v>593</v>
      </c>
      <c r="AG26" s="1231" t="s">
        <v>593</v>
      </c>
      <c r="AH26" s="985">
        <v>43469.401998571208</v>
      </c>
      <c r="AI26" s="155">
        <v>23</v>
      </c>
    </row>
    <row r="27" spans="1:37" ht="11.25" customHeight="1">
      <c r="A27" s="1538"/>
      <c r="B27" s="1551"/>
      <c r="C27" s="1540" t="s">
        <v>214</v>
      </c>
      <c r="D27" s="1540"/>
      <c r="E27" s="154">
        <v>23</v>
      </c>
      <c r="F27" s="1230" t="s">
        <v>593</v>
      </c>
      <c r="G27" s="1228" t="s">
        <v>593</v>
      </c>
      <c r="H27" s="1229" t="s">
        <v>593</v>
      </c>
      <c r="I27" s="1231" t="s">
        <v>593</v>
      </c>
      <c r="J27" s="1231" t="s">
        <v>593</v>
      </c>
      <c r="K27" s="1229" t="s">
        <v>593</v>
      </c>
      <c r="L27" s="1230" t="s">
        <v>593</v>
      </c>
      <c r="M27" s="1231" t="s">
        <v>593</v>
      </c>
      <c r="N27" s="1231" t="s">
        <v>593</v>
      </c>
      <c r="O27" s="1231" t="s">
        <v>593</v>
      </c>
      <c r="P27" s="1231" t="s">
        <v>593</v>
      </c>
      <c r="Q27" s="1231" t="s">
        <v>593</v>
      </c>
      <c r="R27" s="1231" t="s">
        <v>593</v>
      </c>
      <c r="S27" s="1231" t="s">
        <v>593</v>
      </c>
      <c r="T27" s="1231" t="s">
        <v>593</v>
      </c>
      <c r="U27" s="1231" t="s">
        <v>593</v>
      </c>
      <c r="V27" s="1229" t="s">
        <v>593</v>
      </c>
      <c r="W27" s="1231"/>
      <c r="X27" s="1229" t="s">
        <v>593</v>
      </c>
      <c r="Y27" s="1231" t="s">
        <v>593</v>
      </c>
      <c r="Z27" s="1231" t="s">
        <v>593</v>
      </c>
      <c r="AA27" s="1231" t="s">
        <v>593</v>
      </c>
      <c r="AB27" s="1231" t="s">
        <v>593</v>
      </c>
      <c r="AC27" s="1229" t="s">
        <v>593</v>
      </c>
      <c r="AD27" s="1231" t="s">
        <v>593</v>
      </c>
      <c r="AE27" s="1224">
        <v>24423.789232476742</v>
      </c>
      <c r="AF27" s="1225">
        <v>5299.9424028000003</v>
      </c>
      <c r="AG27" s="1231" t="s">
        <v>593</v>
      </c>
      <c r="AH27" s="987">
        <v>93225.583639716278</v>
      </c>
      <c r="AI27" s="155">
        <v>24</v>
      </c>
    </row>
    <row r="28" spans="1:37" ht="11.25" customHeight="1">
      <c r="A28" s="1538"/>
      <c r="B28" s="1551"/>
      <c r="C28" s="1540" t="s">
        <v>484</v>
      </c>
      <c r="D28" s="1540"/>
      <c r="E28" s="154">
        <v>24</v>
      </c>
      <c r="F28" s="1230" t="s">
        <v>593</v>
      </c>
      <c r="G28" s="1228" t="s">
        <v>593</v>
      </c>
      <c r="H28" s="1229" t="s">
        <v>593</v>
      </c>
      <c r="I28" s="1231" t="s">
        <v>593</v>
      </c>
      <c r="J28" s="1231" t="s">
        <v>593</v>
      </c>
      <c r="K28" s="1229" t="s">
        <v>593</v>
      </c>
      <c r="L28" s="1230" t="s">
        <v>593</v>
      </c>
      <c r="M28" s="1231" t="s">
        <v>593</v>
      </c>
      <c r="N28" s="1231" t="s">
        <v>593</v>
      </c>
      <c r="O28" s="1231" t="s">
        <v>593</v>
      </c>
      <c r="P28" s="1231" t="s">
        <v>593</v>
      </c>
      <c r="Q28" s="1231" t="s">
        <v>593</v>
      </c>
      <c r="R28" s="1231" t="s">
        <v>593</v>
      </c>
      <c r="S28" s="1231" t="s">
        <v>593</v>
      </c>
      <c r="T28" s="1231" t="s">
        <v>593</v>
      </c>
      <c r="U28" s="1231" t="s">
        <v>593</v>
      </c>
      <c r="V28" s="1229" t="s">
        <v>593</v>
      </c>
      <c r="W28" s="1231"/>
      <c r="X28" s="1229" t="s">
        <v>593</v>
      </c>
      <c r="Y28" s="1231" t="s">
        <v>593</v>
      </c>
      <c r="Z28" s="1231" t="s">
        <v>593</v>
      </c>
      <c r="AA28" s="1231" t="s">
        <v>593</v>
      </c>
      <c r="AB28" s="1231" t="s">
        <v>593</v>
      </c>
      <c r="AC28" s="1229" t="s">
        <v>593</v>
      </c>
      <c r="AD28" s="1231" t="s">
        <v>593</v>
      </c>
      <c r="AE28" s="1231" t="s">
        <v>593</v>
      </c>
      <c r="AF28" s="1224">
        <v>9321.2850679999992</v>
      </c>
      <c r="AG28" s="1231" t="s">
        <v>593</v>
      </c>
      <c r="AH28" s="984">
        <v>9321.2850679999992</v>
      </c>
      <c r="AI28" s="155">
        <v>25</v>
      </c>
    </row>
    <row r="29" spans="1:37" ht="11.25" customHeight="1">
      <c r="A29" s="1538"/>
      <c r="B29" s="1551"/>
      <c r="C29" s="1540" t="s">
        <v>44</v>
      </c>
      <c r="D29" s="1540"/>
      <c r="E29" s="154">
        <v>25</v>
      </c>
      <c r="F29" s="1230" t="s">
        <v>593</v>
      </c>
      <c r="G29" s="1228" t="s">
        <v>593</v>
      </c>
      <c r="H29" s="1229" t="s">
        <v>593</v>
      </c>
      <c r="I29" s="1231" t="s">
        <v>593</v>
      </c>
      <c r="J29" s="1231" t="s">
        <v>593</v>
      </c>
      <c r="K29" s="1229" t="s">
        <v>593</v>
      </c>
      <c r="L29" s="1230" t="s">
        <v>593</v>
      </c>
      <c r="M29" s="1224">
        <v>1590.460617</v>
      </c>
      <c r="N29" s="1224">
        <v>2567.1577299999999</v>
      </c>
      <c r="O29" s="1224">
        <v>5394.0775799999992</v>
      </c>
      <c r="P29" s="1224">
        <v>1298.182916</v>
      </c>
      <c r="Q29" s="1224">
        <v>1948.4580180000003</v>
      </c>
      <c r="R29" s="1224">
        <v>220.34360099999998</v>
      </c>
      <c r="S29" s="1224">
        <v>416.596</v>
      </c>
      <c r="T29" s="1224">
        <v>832.54723592443997</v>
      </c>
      <c r="U29" s="1225">
        <v>813.540482</v>
      </c>
      <c r="V29" s="1238">
        <v>634.43100000000004</v>
      </c>
      <c r="W29" s="1231"/>
      <c r="X29" s="1229" t="s">
        <v>593</v>
      </c>
      <c r="Y29" s="1231" t="s">
        <v>593</v>
      </c>
      <c r="Z29" s="1231" t="s">
        <v>593</v>
      </c>
      <c r="AA29" s="1231" t="s">
        <v>593</v>
      </c>
      <c r="AB29" s="1231" t="s">
        <v>593</v>
      </c>
      <c r="AC29" s="1236">
        <v>19676.393818760003</v>
      </c>
      <c r="AD29" s="1231" t="s">
        <v>593</v>
      </c>
      <c r="AE29" s="1231" t="s">
        <v>593</v>
      </c>
      <c r="AF29" s="1231" t="s">
        <v>593</v>
      </c>
      <c r="AG29" s="1231" t="s">
        <v>593</v>
      </c>
      <c r="AH29" s="987">
        <v>690181.6955894588</v>
      </c>
      <c r="AI29" s="155">
        <v>26</v>
      </c>
    </row>
    <row r="30" spans="1:37" ht="11.25" customHeight="1">
      <c r="A30" s="1538"/>
      <c r="B30" s="1551"/>
      <c r="C30" s="1540" t="s">
        <v>43</v>
      </c>
      <c r="D30" s="1540"/>
      <c r="E30" s="154">
        <v>26</v>
      </c>
      <c r="F30" s="1230" t="s">
        <v>593</v>
      </c>
      <c r="G30" s="1228" t="s">
        <v>593</v>
      </c>
      <c r="H30" s="1236">
        <v>0</v>
      </c>
      <c r="I30" s="1231" t="s">
        <v>593</v>
      </c>
      <c r="J30" s="1231" t="s">
        <v>593</v>
      </c>
      <c r="K30" s="1229" t="s">
        <v>593</v>
      </c>
      <c r="L30" s="1230" t="s">
        <v>593</v>
      </c>
      <c r="M30" s="1231" t="s">
        <v>593</v>
      </c>
      <c r="N30" s="1231" t="s">
        <v>593</v>
      </c>
      <c r="O30" s="1225">
        <v>0</v>
      </c>
      <c r="P30" s="1231" t="s">
        <v>593</v>
      </c>
      <c r="Q30" s="1231" t="s">
        <v>593</v>
      </c>
      <c r="R30" s="1231" t="s">
        <v>593</v>
      </c>
      <c r="S30" s="1231" t="s">
        <v>593</v>
      </c>
      <c r="T30" s="1231" t="s">
        <v>593</v>
      </c>
      <c r="U30" s="1231" t="s">
        <v>593</v>
      </c>
      <c r="V30" s="1229" t="s">
        <v>593</v>
      </c>
      <c r="W30" s="1231"/>
      <c r="X30" s="1236">
        <v>0</v>
      </c>
      <c r="Y30" s="1231" t="s">
        <v>593</v>
      </c>
      <c r="Z30" s="1231" t="s">
        <v>593</v>
      </c>
      <c r="AA30" s="1231" t="s">
        <v>593</v>
      </c>
      <c r="AB30" s="1231" t="s">
        <v>593</v>
      </c>
      <c r="AC30" s="1229" t="s">
        <v>593</v>
      </c>
      <c r="AD30" s="1231" t="s">
        <v>593</v>
      </c>
      <c r="AE30" s="1225">
        <v>1262.5059825507449</v>
      </c>
      <c r="AF30" s="1231" t="s">
        <v>593</v>
      </c>
      <c r="AG30" s="1231" t="s">
        <v>593</v>
      </c>
      <c r="AH30" s="985">
        <v>4545.0215371826816</v>
      </c>
      <c r="AI30" s="155">
        <v>27</v>
      </c>
    </row>
    <row r="31" spans="1:37" ht="11.25" customHeight="1">
      <c r="A31" s="1538"/>
      <c r="B31" s="1552"/>
      <c r="C31" s="1543" t="s">
        <v>213</v>
      </c>
      <c r="D31" s="1543"/>
      <c r="E31" s="147">
        <v>27</v>
      </c>
      <c r="F31" s="1263" t="s">
        <v>593</v>
      </c>
      <c r="G31" s="1264" t="s">
        <v>593</v>
      </c>
      <c r="H31" s="1261">
        <v>0</v>
      </c>
      <c r="I31" s="1265" t="s">
        <v>593</v>
      </c>
      <c r="J31" s="1246" t="s">
        <v>593</v>
      </c>
      <c r="K31" s="1245" t="s">
        <v>593</v>
      </c>
      <c r="L31" s="1264" t="s">
        <v>593</v>
      </c>
      <c r="M31" s="1226">
        <v>1590.460617</v>
      </c>
      <c r="N31" s="1226">
        <v>2567.1577299999999</v>
      </c>
      <c r="O31" s="1226">
        <v>5394.0775799999992</v>
      </c>
      <c r="P31" s="1226">
        <v>1298.182916</v>
      </c>
      <c r="Q31" s="1226">
        <v>1948.4580180000003</v>
      </c>
      <c r="R31" s="1226">
        <v>220.34360099999998</v>
      </c>
      <c r="S31" s="1226">
        <v>416.596</v>
      </c>
      <c r="T31" s="1226">
        <v>832.54723592443997</v>
      </c>
      <c r="U31" s="1241">
        <v>813.540482</v>
      </c>
      <c r="V31" s="1261">
        <v>634.43100000000004</v>
      </c>
      <c r="W31" s="1246"/>
      <c r="X31" s="1242">
        <v>0</v>
      </c>
      <c r="Y31" s="1246" t="s">
        <v>593</v>
      </c>
      <c r="Z31" s="1246" t="s">
        <v>593</v>
      </c>
      <c r="AA31" s="1246" t="s">
        <v>593</v>
      </c>
      <c r="AB31" s="1246" t="s">
        <v>593</v>
      </c>
      <c r="AC31" s="1242">
        <v>19676.393818760003</v>
      </c>
      <c r="AD31" s="1246" t="s">
        <v>593</v>
      </c>
      <c r="AE31" s="1226">
        <v>74948.358103519495</v>
      </c>
      <c r="AF31" s="1226">
        <v>58100.066002799991</v>
      </c>
      <c r="AG31" s="1246" t="s">
        <v>593</v>
      </c>
      <c r="AH31" s="986">
        <v>1018095.850764929</v>
      </c>
      <c r="AI31" s="146">
        <v>28</v>
      </c>
      <c r="AJ31" s="298"/>
      <c r="AK31" s="298"/>
    </row>
    <row r="32" spans="1:37" ht="11.25" customHeight="1">
      <c r="A32" s="1538"/>
      <c r="B32" s="1542" t="s">
        <v>212</v>
      </c>
      <c r="C32" s="1540" t="s">
        <v>96</v>
      </c>
      <c r="D32" s="1540"/>
      <c r="E32" s="154">
        <v>28</v>
      </c>
      <c r="F32" s="1230" t="s">
        <v>593</v>
      </c>
      <c r="G32" s="1228" t="s">
        <v>593</v>
      </c>
      <c r="H32" s="1229" t="s">
        <v>593</v>
      </c>
      <c r="I32" s="1231" t="s">
        <v>593</v>
      </c>
      <c r="J32" s="1231" t="s">
        <v>593</v>
      </c>
      <c r="K32" s="1229" t="s">
        <v>593</v>
      </c>
      <c r="L32" s="1230" t="s">
        <v>593</v>
      </c>
      <c r="M32" s="1231" t="s">
        <v>593</v>
      </c>
      <c r="N32" s="1231" t="s">
        <v>593</v>
      </c>
      <c r="O32" s="1231" t="s">
        <v>593</v>
      </c>
      <c r="P32" s="1231" t="s">
        <v>593</v>
      </c>
      <c r="Q32" s="1231" t="s">
        <v>593</v>
      </c>
      <c r="R32" s="1231" t="s">
        <v>593</v>
      </c>
      <c r="S32" s="1231" t="s">
        <v>593</v>
      </c>
      <c r="T32" s="1231" t="s">
        <v>593</v>
      </c>
      <c r="U32" s="1231" t="s">
        <v>593</v>
      </c>
      <c r="V32" s="1238">
        <v>0</v>
      </c>
      <c r="W32" s="1231"/>
      <c r="X32" s="1229" t="s">
        <v>593</v>
      </c>
      <c r="Y32" s="1231" t="s">
        <v>593</v>
      </c>
      <c r="Z32" s="1231" t="s">
        <v>593</v>
      </c>
      <c r="AA32" s="1231" t="s">
        <v>593</v>
      </c>
      <c r="AB32" s="1231" t="s">
        <v>593</v>
      </c>
      <c r="AC32" s="1229" t="s">
        <v>593</v>
      </c>
      <c r="AD32" s="1231" t="s">
        <v>593</v>
      </c>
      <c r="AE32" s="1225">
        <v>2514.3955167634772</v>
      </c>
      <c r="AF32" s="1225">
        <v>0</v>
      </c>
      <c r="AG32" s="1231" t="s">
        <v>593</v>
      </c>
      <c r="AH32" s="986">
        <v>9051.8238603485188</v>
      </c>
      <c r="AI32" s="155">
        <v>29</v>
      </c>
    </row>
    <row r="33" spans="1:37" ht="11.25" customHeight="1">
      <c r="A33" s="1538"/>
      <c r="B33" s="1542"/>
      <c r="C33" s="1540" t="s">
        <v>45</v>
      </c>
      <c r="D33" s="1540"/>
      <c r="E33" s="156">
        <v>29</v>
      </c>
      <c r="F33" s="1247">
        <v>0</v>
      </c>
      <c r="G33" s="1225">
        <v>0</v>
      </c>
      <c r="H33" s="1238">
        <v>0</v>
      </c>
      <c r="I33" s="1247">
        <v>0</v>
      </c>
      <c r="J33" s="1225">
        <v>0</v>
      </c>
      <c r="K33" s="1238">
        <v>0</v>
      </c>
      <c r="L33" s="1230" t="s">
        <v>593</v>
      </c>
      <c r="M33" s="1231" t="s">
        <v>593</v>
      </c>
      <c r="N33" s="1231" t="s">
        <v>593</v>
      </c>
      <c r="O33" s="1225">
        <v>0</v>
      </c>
      <c r="P33" s="1231" t="s">
        <v>593</v>
      </c>
      <c r="Q33" s="1225">
        <v>0</v>
      </c>
      <c r="R33" s="1225">
        <v>0</v>
      </c>
      <c r="S33" s="1224">
        <v>0</v>
      </c>
      <c r="T33" s="1224">
        <v>0</v>
      </c>
      <c r="U33" s="1224">
        <v>0</v>
      </c>
      <c r="V33" s="1238">
        <v>0</v>
      </c>
      <c r="W33" s="1231"/>
      <c r="X33" s="1517" t="s">
        <v>957</v>
      </c>
      <c r="Y33" s="1231" t="s">
        <v>593</v>
      </c>
      <c r="Z33" s="1224">
        <v>0</v>
      </c>
      <c r="AA33" s="1224">
        <v>0</v>
      </c>
      <c r="AB33" s="1224">
        <v>0</v>
      </c>
      <c r="AC33" s="1236">
        <v>0</v>
      </c>
      <c r="AD33" s="1231" t="s">
        <v>593</v>
      </c>
      <c r="AE33" s="1514" t="s">
        <v>957</v>
      </c>
      <c r="AF33" s="1225">
        <v>0</v>
      </c>
      <c r="AG33" s="1225">
        <v>0</v>
      </c>
      <c r="AH33" s="987">
        <v>39.108415999999998</v>
      </c>
      <c r="AI33" s="155">
        <v>30</v>
      </c>
    </row>
    <row r="34" spans="1:37" ht="11.25" customHeight="1">
      <c r="A34" s="1538"/>
      <c r="B34" s="1542"/>
      <c r="C34" s="1540" t="s">
        <v>44</v>
      </c>
      <c r="D34" s="1540"/>
      <c r="E34" s="156">
        <v>30</v>
      </c>
      <c r="F34" s="1247">
        <v>0</v>
      </c>
      <c r="G34" s="1225">
        <v>0</v>
      </c>
      <c r="H34" s="1238">
        <v>0</v>
      </c>
      <c r="I34" s="1247">
        <v>0</v>
      </c>
      <c r="J34" s="1225">
        <v>0</v>
      </c>
      <c r="K34" s="1238">
        <v>0</v>
      </c>
      <c r="L34" s="1230" t="s">
        <v>593</v>
      </c>
      <c r="M34" s="1225">
        <v>0</v>
      </c>
      <c r="N34" s="1231" t="s">
        <v>593</v>
      </c>
      <c r="O34" s="1514" t="s">
        <v>957</v>
      </c>
      <c r="P34" s="1231" t="s">
        <v>593</v>
      </c>
      <c r="Q34" s="1514" t="s">
        <v>957</v>
      </c>
      <c r="R34" s="1225">
        <v>13.724</v>
      </c>
      <c r="S34" s="1225">
        <v>187.00799999999998</v>
      </c>
      <c r="T34" s="1514" t="s">
        <v>957</v>
      </c>
      <c r="U34" s="1514" t="s">
        <v>957</v>
      </c>
      <c r="V34" s="1238">
        <v>539.51800000000003</v>
      </c>
      <c r="W34" s="1231"/>
      <c r="X34" s="1238">
        <v>3255.0475000000001</v>
      </c>
      <c r="Y34" s="1231" t="s">
        <v>593</v>
      </c>
      <c r="Z34" s="1224">
        <v>0</v>
      </c>
      <c r="AA34" s="1224">
        <v>0</v>
      </c>
      <c r="AB34" s="1224">
        <v>0</v>
      </c>
      <c r="AC34" s="1236">
        <v>7.6701490048185161E-2</v>
      </c>
      <c r="AD34" s="1231" t="s">
        <v>593</v>
      </c>
      <c r="AE34" s="1514" t="s">
        <v>957</v>
      </c>
      <c r="AF34" s="1514" t="s">
        <v>957</v>
      </c>
      <c r="AG34" s="1514" t="s">
        <v>957</v>
      </c>
      <c r="AH34" s="987">
        <v>49508.615665922727</v>
      </c>
      <c r="AI34" s="155">
        <v>31</v>
      </c>
    </row>
    <row r="35" spans="1:37" ht="11.25" customHeight="1">
      <c r="A35" s="1538"/>
      <c r="B35" s="1542"/>
      <c r="C35" s="1540" t="s">
        <v>43</v>
      </c>
      <c r="D35" s="1540"/>
      <c r="E35" s="154">
        <v>31</v>
      </c>
      <c r="F35" s="1230" t="s">
        <v>593</v>
      </c>
      <c r="G35" s="1228" t="s">
        <v>593</v>
      </c>
      <c r="H35" s="1229" t="s">
        <v>593</v>
      </c>
      <c r="I35" s="1231" t="s">
        <v>593</v>
      </c>
      <c r="J35" s="1231" t="s">
        <v>593</v>
      </c>
      <c r="K35" s="1229" t="s">
        <v>593</v>
      </c>
      <c r="L35" s="1230" t="s">
        <v>593</v>
      </c>
      <c r="M35" s="1231" t="s">
        <v>593</v>
      </c>
      <c r="N35" s="1231" t="s">
        <v>593</v>
      </c>
      <c r="O35" s="1231" t="s">
        <v>593</v>
      </c>
      <c r="P35" s="1231" t="s">
        <v>593</v>
      </c>
      <c r="Q35" s="1231" t="s">
        <v>593</v>
      </c>
      <c r="R35" s="1231" t="s">
        <v>593</v>
      </c>
      <c r="S35" s="1231" t="s">
        <v>593</v>
      </c>
      <c r="T35" s="1231" t="s">
        <v>593</v>
      </c>
      <c r="U35" s="1231" t="s">
        <v>593</v>
      </c>
      <c r="V35" s="1238">
        <v>0</v>
      </c>
      <c r="W35" s="1231"/>
      <c r="X35" s="1517" t="s">
        <v>957</v>
      </c>
      <c r="Y35" s="1231" t="s">
        <v>593</v>
      </c>
      <c r="Z35" s="1224">
        <v>0</v>
      </c>
      <c r="AA35" s="1231" t="s">
        <v>593</v>
      </c>
      <c r="AB35" s="1231" t="s">
        <v>593</v>
      </c>
      <c r="AC35" s="1229" t="s">
        <v>593</v>
      </c>
      <c r="AD35" s="1231" t="s">
        <v>593</v>
      </c>
      <c r="AE35" s="1225">
        <v>263.298565</v>
      </c>
      <c r="AF35" s="1514" t="s">
        <v>957</v>
      </c>
      <c r="AG35" s="1231" t="s">
        <v>593</v>
      </c>
      <c r="AH35" s="984">
        <v>6706.8023752765293</v>
      </c>
      <c r="AI35" s="153">
        <v>32</v>
      </c>
    </row>
    <row r="36" spans="1:37" ht="11.25" customHeight="1">
      <c r="A36" s="1539"/>
      <c r="B36" s="1542"/>
      <c r="C36" s="1543" t="s">
        <v>211</v>
      </c>
      <c r="D36" s="1543"/>
      <c r="E36" s="147">
        <v>32</v>
      </c>
      <c r="F36" s="1259">
        <v>0</v>
      </c>
      <c r="G36" s="1241">
        <v>0</v>
      </c>
      <c r="H36" s="1261">
        <v>0</v>
      </c>
      <c r="I36" s="1259">
        <v>0</v>
      </c>
      <c r="J36" s="1241">
        <v>0</v>
      </c>
      <c r="K36" s="1261">
        <v>0</v>
      </c>
      <c r="L36" s="1264" t="s">
        <v>593</v>
      </c>
      <c r="M36" s="1241">
        <v>0</v>
      </c>
      <c r="N36" s="1246" t="s">
        <v>593</v>
      </c>
      <c r="O36" s="1516" t="s">
        <v>957</v>
      </c>
      <c r="P36" s="1246" t="s">
        <v>593</v>
      </c>
      <c r="Q36" s="1516" t="s">
        <v>957</v>
      </c>
      <c r="R36" s="1241">
        <v>13.724</v>
      </c>
      <c r="S36" s="1241">
        <v>187.00799999999998</v>
      </c>
      <c r="T36" s="1516" t="s">
        <v>957</v>
      </c>
      <c r="U36" s="1516" t="s">
        <v>957</v>
      </c>
      <c r="V36" s="1261">
        <v>539.51800000000003</v>
      </c>
      <c r="W36" s="1246"/>
      <c r="X36" s="1261">
        <v>4336.1453076879252</v>
      </c>
      <c r="Y36" s="1246" t="s">
        <v>593</v>
      </c>
      <c r="Z36" s="1226">
        <v>0</v>
      </c>
      <c r="AA36" s="1226">
        <v>0</v>
      </c>
      <c r="AB36" s="1226">
        <v>0</v>
      </c>
      <c r="AC36" s="1242">
        <v>7.6701490048185161E-2</v>
      </c>
      <c r="AD36" s="1246" t="s">
        <v>593</v>
      </c>
      <c r="AE36" s="1241">
        <v>3687.7130317634769</v>
      </c>
      <c r="AF36" s="1516" t="s">
        <v>957</v>
      </c>
      <c r="AG36" s="1516" t="s">
        <v>957</v>
      </c>
      <c r="AH36" s="986">
        <v>65306.350317547782</v>
      </c>
      <c r="AI36" s="146">
        <v>33</v>
      </c>
      <c r="AJ36" s="298"/>
      <c r="AK36" s="298"/>
    </row>
    <row r="37" spans="1:37" ht="11.25" customHeight="1">
      <c r="A37" s="249"/>
      <c r="B37" s="1541"/>
      <c r="C37" s="1565" t="s">
        <v>95</v>
      </c>
      <c r="D37" s="1565"/>
      <c r="E37" s="161">
        <v>33</v>
      </c>
      <c r="F37" s="1266" t="s">
        <v>593</v>
      </c>
      <c r="G37" s="1266" t="s">
        <v>593</v>
      </c>
      <c r="H37" s="1232" t="s">
        <v>593</v>
      </c>
      <c r="I37" s="1267" t="s">
        <v>593</v>
      </c>
      <c r="J37" s="1231" t="s">
        <v>593</v>
      </c>
      <c r="K37" s="1229" t="s">
        <v>593</v>
      </c>
      <c r="L37" s="1264" t="s">
        <v>593</v>
      </c>
      <c r="M37" s="1246" t="s">
        <v>593</v>
      </c>
      <c r="N37" s="1267" t="s">
        <v>593</v>
      </c>
      <c r="O37" s="1267" t="s">
        <v>593</v>
      </c>
      <c r="P37" s="1267" t="s">
        <v>593</v>
      </c>
      <c r="Q37" s="1267" t="s">
        <v>593</v>
      </c>
      <c r="R37" s="1267" t="s">
        <v>593</v>
      </c>
      <c r="S37" s="1267" t="s">
        <v>593</v>
      </c>
      <c r="T37" s="1267" t="s">
        <v>593</v>
      </c>
      <c r="U37" s="1267" t="s">
        <v>593</v>
      </c>
      <c r="V37" s="1268">
        <v>0</v>
      </c>
      <c r="W37" s="1267"/>
      <c r="X37" s="1268">
        <v>9.6952760248913741</v>
      </c>
      <c r="Y37" s="1267" t="s">
        <v>593</v>
      </c>
      <c r="Z37" s="1226">
        <v>170.624</v>
      </c>
      <c r="AA37" s="1267" t="s">
        <v>593</v>
      </c>
      <c r="AB37" s="1267" t="s">
        <v>593</v>
      </c>
      <c r="AC37" s="1232" t="s">
        <v>593</v>
      </c>
      <c r="AD37" s="1267" t="s">
        <v>593</v>
      </c>
      <c r="AE37" s="1269">
        <v>3373.7073632449556</v>
      </c>
      <c r="AF37" s="1519" t="s">
        <v>957</v>
      </c>
      <c r="AG37" s="1246" t="s">
        <v>593</v>
      </c>
      <c r="AH37" s="986">
        <v>18499.68070137145</v>
      </c>
      <c r="AI37" s="146">
        <v>34</v>
      </c>
    </row>
    <row r="38" spans="1:37" ht="11.25" customHeight="1">
      <c r="A38" s="249"/>
      <c r="B38" s="1542"/>
      <c r="C38" s="1543" t="s">
        <v>87</v>
      </c>
      <c r="D38" s="1543"/>
      <c r="E38" s="147">
        <v>34</v>
      </c>
      <c r="F38" s="1282">
        <v>210.02600000000001</v>
      </c>
      <c r="G38" s="1241">
        <v>0</v>
      </c>
      <c r="H38" s="1262">
        <v>94.93</v>
      </c>
      <c r="I38" s="1226">
        <v>3.3542399999999999</v>
      </c>
      <c r="J38" s="1226">
        <v>496.52687399999996</v>
      </c>
      <c r="K38" s="1242">
        <v>0</v>
      </c>
      <c r="L38" s="1264" t="s">
        <v>593</v>
      </c>
      <c r="M38" s="1226">
        <v>607.21873609983584</v>
      </c>
      <c r="N38" s="1226">
        <v>2894.4827</v>
      </c>
      <c r="O38" s="1516" t="s">
        <v>957</v>
      </c>
      <c r="P38" s="1226">
        <v>145.69040817637233</v>
      </c>
      <c r="Q38" s="1516" t="s">
        <v>957</v>
      </c>
      <c r="R38" s="1241">
        <v>25.318999999999999</v>
      </c>
      <c r="S38" s="1516" t="s">
        <v>957</v>
      </c>
      <c r="T38" s="1516" t="s">
        <v>957</v>
      </c>
      <c r="U38" s="1516" t="s">
        <v>957</v>
      </c>
      <c r="V38" s="1261">
        <v>50</v>
      </c>
      <c r="W38" s="1246"/>
      <c r="X38" s="1515" t="s">
        <v>957</v>
      </c>
      <c r="Y38" s="1267" t="s">
        <v>593</v>
      </c>
      <c r="Z38" s="1241">
        <v>296.90437013426254</v>
      </c>
      <c r="AA38" s="1269">
        <v>122595.44542196296</v>
      </c>
      <c r="AB38" s="1241">
        <v>6067.406500000001</v>
      </c>
      <c r="AC38" s="1261">
        <v>43913.796078633626</v>
      </c>
      <c r="AD38" s="1246" t="s">
        <v>593</v>
      </c>
      <c r="AE38" s="1241">
        <v>77059.028418000016</v>
      </c>
      <c r="AF38" s="1516" t="s">
        <v>957</v>
      </c>
      <c r="AG38" s="1516" t="s">
        <v>957</v>
      </c>
      <c r="AH38" s="1060">
        <v>1459756.9268033528</v>
      </c>
      <c r="AI38" s="146">
        <v>35</v>
      </c>
      <c r="AJ38" s="298"/>
      <c r="AK38" s="298"/>
    </row>
    <row r="39" spans="1:37" ht="11.25" customHeight="1">
      <c r="A39" s="249"/>
      <c r="B39" s="1542"/>
      <c r="C39" s="1543" t="s">
        <v>33</v>
      </c>
      <c r="D39" s="1543"/>
      <c r="E39" s="147">
        <v>35</v>
      </c>
      <c r="F39" s="1282">
        <v>0</v>
      </c>
      <c r="G39" s="1241">
        <v>0</v>
      </c>
      <c r="H39" s="1271">
        <v>45.601999999999997</v>
      </c>
      <c r="I39" s="1259">
        <v>0</v>
      </c>
      <c r="J39" s="1241">
        <v>120.97923000000002</v>
      </c>
      <c r="K39" s="1261">
        <v>0</v>
      </c>
      <c r="L39" s="1264" t="s">
        <v>593</v>
      </c>
      <c r="M39" s="1226">
        <v>607.21873609983584</v>
      </c>
      <c r="N39" s="1272" t="s">
        <v>593</v>
      </c>
      <c r="O39" s="1516" t="s">
        <v>957</v>
      </c>
      <c r="P39" s="1274" t="s">
        <v>593</v>
      </c>
      <c r="Q39" s="1516" t="s">
        <v>957</v>
      </c>
      <c r="R39" s="1273">
        <v>0</v>
      </c>
      <c r="S39" s="1516" t="s">
        <v>957</v>
      </c>
      <c r="T39" s="1516" t="s">
        <v>957</v>
      </c>
      <c r="U39" s="1516" t="s">
        <v>957</v>
      </c>
      <c r="V39" s="1261">
        <v>47.247</v>
      </c>
      <c r="W39" s="1246"/>
      <c r="X39" s="1515" t="s">
        <v>957</v>
      </c>
      <c r="Y39" s="1265" t="s">
        <v>593</v>
      </c>
      <c r="Z39" s="1241">
        <v>0</v>
      </c>
      <c r="AA39" s="1241">
        <v>0</v>
      </c>
      <c r="AB39" s="1241">
        <v>11.5915</v>
      </c>
      <c r="AC39" s="1261">
        <v>0</v>
      </c>
      <c r="AD39" s="1246" t="s">
        <v>593</v>
      </c>
      <c r="AE39" s="1246" t="s">
        <v>593</v>
      </c>
      <c r="AF39" s="1246" t="s">
        <v>593</v>
      </c>
      <c r="AG39" s="1516" t="s">
        <v>957</v>
      </c>
      <c r="AH39" s="986">
        <v>59865.348564945321</v>
      </c>
      <c r="AI39" s="146">
        <v>36</v>
      </c>
      <c r="AJ39" s="298"/>
      <c r="AK39" s="298"/>
    </row>
    <row r="40" spans="1:37" ht="11.25" customHeight="1">
      <c r="A40" s="250"/>
      <c r="B40" s="1569"/>
      <c r="C40" s="1543" t="s">
        <v>57</v>
      </c>
      <c r="D40" s="1543"/>
      <c r="E40" s="147">
        <v>36</v>
      </c>
      <c r="F40" s="1276" t="s">
        <v>593</v>
      </c>
      <c r="G40" s="1264" t="s">
        <v>593</v>
      </c>
      <c r="H40" s="1277" t="s">
        <v>593</v>
      </c>
      <c r="I40" s="1246" t="s">
        <v>593</v>
      </c>
      <c r="J40" s="1231" t="s">
        <v>593</v>
      </c>
      <c r="K40" s="1229" t="s">
        <v>593</v>
      </c>
      <c r="L40" s="1230" t="s">
        <v>593</v>
      </c>
      <c r="M40" s="1246" t="s">
        <v>593</v>
      </c>
      <c r="N40" s="1267" t="s">
        <v>593</v>
      </c>
      <c r="O40" s="1267" t="s">
        <v>593</v>
      </c>
      <c r="P40" s="1246" t="s">
        <v>593</v>
      </c>
      <c r="Q40" s="1246" t="s">
        <v>593</v>
      </c>
      <c r="R40" s="1246" t="s">
        <v>593</v>
      </c>
      <c r="S40" s="1246" t="s">
        <v>593</v>
      </c>
      <c r="T40" s="1246" t="s">
        <v>593</v>
      </c>
      <c r="U40" s="1246" t="s">
        <v>593</v>
      </c>
      <c r="V40" s="1261">
        <v>0</v>
      </c>
      <c r="W40" s="1246"/>
      <c r="X40" s="1245" t="s">
        <v>593</v>
      </c>
      <c r="Y40" s="1278" t="s">
        <v>593</v>
      </c>
      <c r="Z40" s="1278" t="s">
        <v>593</v>
      </c>
      <c r="AA40" s="1278" t="s">
        <v>593</v>
      </c>
      <c r="AB40" s="1246" t="s">
        <v>593</v>
      </c>
      <c r="AC40" s="1245" t="s">
        <v>593</v>
      </c>
      <c r="AD40" s="1246" t="s">
        <v>593</v>
      </c>
      <c r="AE40" s="1246" t="s">
        <v>593</v>
      </c>
      <c r="AF40" s="1226">
        <v>7729.8907116000119</v>
      </c>
      <c r="AG40" s="1246" t="s">
        <v>593</v>
      </c>
      <c r="AH40" s="986">
        <v>7729.8907116000119</v>
      </c>
      <c r="AI40" s="146">
        <v>37</v>
      </c>
      <c r="AJ40" s="298"/>
      <c r="AK40" s="298"/>
    </row>
    <row r="41" spans="1:37" ht="11.25" customHeight="1">
      <c r="A41" s="1537" t="s">
        <v>34</v>
      </c>
      <c r="B41" s="251"/>
      <c r="C41" s="1550" t="s">
        <v>34</v>
      </c>
      <c r="D41" s="1550"/>
      <c r="E41" s="147">
        <v>37</v>
      </c>
      <c r="F41" s="1294">
        <v>210.02600000000001</v>
      </c>
      <c r="G41" s="1251">
        <v>0</v>
      </c>
      <c r="H41" s="1279">
        <v>49.328000000000003</v>
      </c>
      <c r="I41" s="1253">
        <v>3.3542399999999999</v>
      </c>
      <c r="J41" s="1251">
        <v>375.54764399999999</v>
      </c>
      <c r="K41" s="1279">
        <v>0</v>
      </c>
      <c r="L41" s="1280" t="s">
        <v>593</v>
      </c>
      <c r="M41" s="1254" t="s">
        <v>593</v>
      </c>
      <c r="N41" s="1253">
        <v>2894.4827</v>
      </c>
      <c r="O41" s="1251">
        <v>6312.0955408191439</v>
      </c>
      <c r="P41" s="1253">
        <v>145.69040817637233</v>
      </c>
      <c r="Q41" s="1251">
        <v>3604.6733648089885</v>
      </c>
      <c r="R41" s="1251">
        <v>25.318999999999999</v>
      </c>
      <c r="S41" s="1251">
        <v>34.277999999999999</v>
      </c>
      <c r="T41" s="1251">
        <v>81.814133607840446</v>
      </c>
      <c r="U41" s="1251">
        <v>235.90922760087963</v>
      </c>
      <c r="V41" s="1279">
        <v>2.7530000000000001</v>
      </c>
      <c r="W41" s="1254"/>
      <c r="X41" s="1252">
        <v>80211.051215940475</v>
      </c>
      <c r="Y41" s="1254" t="s">
        <v>593</v>
      </c>
      <c r="Z41" s="1226">
        <v>296.90437013426254</v>
      </c>
      <c r="AA41" s="1251">
        <v>122595.44542196296</v>
      </c>
      <c r="AB41" s="1251">
        <v>6055.8150000000005</v>
      </c>
      <c r="AC41" s="1279">
        <v>43913.796078633626</v>
      </c>
      <c r="AD41" s="1281" t="s">
        <v>593</v>
      </c>
      <c r="AE41" s="1251">
        <v>77059.028418000016</v>
      </c>
      <c r="AF41" s="1253">
        <v>56932.900080799998</v>
      </c>
      <c r="AG41" s="1251">
        <v>25204.315999999995</v>
      </c>
      <c r="AH41" s="1059">
        <v>1407621.4689500076</v>
      </c>
      <c r="AI41" s="146">
        <v>38</v>
      </c>
      <c r="AJ41" s="298"/>
      <c r="AK41" s="298"/>
    </row>
    <row r="42" spans="1:37" ht="11.25" customHeight="1">
      <c r="A42" s="1538"/>
      <c r="B42" s="251"/>
      <c r="C42" s="1540" t="s">
        <v>109</v>
      </c>
      <c r="D42" s="1540"/>
      <c r="E42" s="154">
        <v>38</v>
      </c>
      <c r="F42" s="1255">
        <v>20.53</v>
      </c>
      <c r="G42" s="1225">
        <v>0</v>
      </c>
      <c r="H42" s="1239">
        <v>6.5179999999999998</v>
      </c>
      <c r="I42" s="1248">
        <v>0</v>
      </c>
      <c r="J42" s="1225">
        <v>0</v>
      </c>
      <c r="K42" s="1238">
        <v>0</v>
      </c>
      <c r="L42" s="1230" t="s">
        <v>593</v>
      </c>
      <c r="M42" s="1231" t="s">
        <v>593</v>
      </c>
      <c r="N42" s="1231" t="s">
        <v>593</v>
      </c>
      <c r="O42" s="1514" t="s">
        <v>957</v>
      </c>
      <c r="P42" s="1231" t="s">
        <v>593</v>
      </c>
      <c r="Q42" s="1225">
        <v>35.573</v>
      </c>
      <c r="R42" s="1514" t="s">
        <v>957</v>
      </c>
      <c r="S42" s="1225">
        <v>0</v>
      </c>
      <c r="T42" s="1225">
        <v>0</v>
      </c>
      <c r="U42" s="1225">
        <v>1.7470000000000001</v>
      </c>
      <c r="V42" s="1236">
        <v>0</v>
      </c>
      <c r="W42" s="1231"/>
      <c r="X42" s="1236">
        <v>5696.8802777777782</v>
      </c>
      <c r="Y42" s="1231" t="s">
        <v>593</v>
      </c>
      <c r="Z42" s="1225">
        <v>146.09517037288231</v>
      </c>
      <c r="AA42" s="1225">
        <v>1213.4199999999998</v>
      </c>
      <c r="AB42" s="1225">
        <v>0</v>
      </c>
      <c r="AC42" s="1238">
        <v>0.30576777853366338</v>
      </c>
      <c r="AD42" s="1231" t="s">
        <v>593</v>
      </c>
      <c r="AE42" s="1225">
        <v>2881.9683500000001</v>
      </c>
      <c r="AF42" s="1225">
        <v>1550.8789999999999</v>
      </c>
      <c r="AG42" s="1225">
        <v>0</v>
      </c>
      <c r="AH42" s="986">
        <v>36556.384468307238</v>
      </c>
      <c r="AI42" s="155">
        <v>39</v>
      </c>
    </row>
    <row r="43" spans="1:37" ht="11.25" customHeight="1">
      <c r="A43" s="1538"/>
      <c r="B43" s="251"/>
      <c r="C43" s="1540" t="s">
        <v>107</v>
      </c>
      <c r="D43" s="1540"/>
      <c r="E43" s="156">
        <v>39</v>
      </c>
      <c r="F43" s="1255">
        <v>6.3719999999999999</v>
      </c>
      <c r="G43" s="1225">
        <v>0</v>
      </c>
      <c r="H43" s="1238">
        <v>0</v>
      </c>
      <c r="I43" s="1248">
        <v>0</v>
      </c>
      <c r="J43" s="1224">
        <v>0</v>
      </c>
      <c r="K43" s="1238">
        <v>0</v>
      </c>
      <c r="L43" s="1230" t="s">
        <v>593</v>
      </c>
      <c r="M43" s="1231" t="s">
        <v>593</v>
      </c>
      <c r="N43" s="1231" t="s">
        <v>593</v>
      </c>
      <c r="O43" s="1225">
        <v>0</v>
      </c>
      <c r="P43" s="1231" t="s">
        <v>593</v>
      </c>
      <c r="Q43" s="1225">
        <v>2.556</v>
      </c>
      <c r="R43" s="1225">
        <v>0</v>
      </c>
      <c r="S43" s="1225">
        <v>0</v>
      </c>
      <c r="T43" s="1225">
        <v>0</v>
      </c>
      <c r="U43" s="1514" t="s">
        <v>957</v>
      </c>
      <c r="V43" s="1236">
        <v>0</v>
      </c>
      <c r="W43" s="1231"/>
      <c r="X43" s="1236">
        <v>538.27555555555557</v>
      </c>
      <c r="Y43" s="1231" t="s">
        <v>593</v>
      </c>
      <c r="Z43" s="1225">
        <v>3.048</v>
      </c>
      <c r="AA43" s="1514" t="s">
        <v>957</v>
      </c>
      <c r="AB43" s="1225">
        <v>0</v>
      </c>
      <c r="AC43" s="1238">
        <v>0.14299999999999999</v>
      </c>
      <c r="AD43" s="1231" t="s">
        <v>593</v>
      </c>
      <c r="AE43" s="1225">
        <v>470.15192999999994</v>
      </c>
      <c r="AF43" s="1225">
        <v>52.984000000000002</v>
      </c>
      <c r="AG43" s="1225">
        <v>0</v>
      </c>
      <c r="AH43" s="987">
        <v>4016.1059479999999</v>
      </c>
      <c r="AI43" s="155">
        <v>40</v>
      </c>
    </row>
    <row r="44" spans="1:37" ht="11.25" customHeight="1">
      <c r="A44" s="1538"/>
      <c r="B44" s="251"/>
      <c r="C44" s="1540" t="s">
        <v>106</v>
      </c>
      <c r="D44" s="1540"/>
      <c r="E44" s="156">
        <v>40</v>
      </c>
      <c r="F44" s="1255">
        <v>87.141999999999996</v>
      </c>
      <c r="G44" s="1225">
        <v>0</v>
      </c>
      <c r="H44" s="1238">
        <v>0</v>
      </c>
      <c r="I44" s="1247">
        <v>0</v>
      </c>
      <c r="J44" s="1514" t="s">
        <v>957</v>
      </c>
      <c r="K44" s="1238">
        <v>0</v>
      </c>
      <c r="L44" s="1230" t="s">
        <v>593</v>
      </c>
      <c r="M44" s="1231" t="s">
        <v>593</v>
      </c>
      <c r="N44" s="1231" t="s">
        <v>593</v>
      </c>
      <c r="O44" s="1225">
        <v>0</v>
      </c>
      <c r="P44" s="1231" t="s">
        <v>593</v>
      </c>
      <c r="Q44" s="1225">
        <v>3.1179999999999999</v>
      </c>
      <c r="R44" s="1514" t="s">
        <v>957</v>
      </c>
      <c r="S44" s="1225">
        <v>0</v>
      </c>
      <c r="T44" s="1514" t="s">
        <v>957</v>
      </c>
      <c r="U44" s="1225">
        <v>0.17899999999999999</v>
      </c>
      <c r="V44" s="1236">
        <v>0</v>
      </c>
      <c r="W44" s="1231"/>
      <c r="X44" s="1238">
        <v>3654.0980555555552</v>
      </c>
      <c r="Y44" s="1231" t="s">
        <v>593</v>
      </c>
      <c r="Z44" s="1225">
        <v>102.16224149282567</v>
      </c>
      <c r="AA44" s="1514" t="s">
        <v>957</v>
      </c>
      <c r="AB44" s="1514" t="s">
        <v>957</v>
      </c>
      <c r="AC44" s="1238">
        <v>0</v>
      </c>
      <c r="AD44" s="1231" t="s">
        <v>593</v>
      </c>
      <c r="AE44" s="1225">
        <v>4613.8260600000003</v>
      </c>
      <c r="AF44" s="1225">
        <v>5760.6149999999998</v>
      </c>
      <c r="AG44" s="1225">
        <v>1510.4234999999999</v>
      </c>
      <c r="AH44" s="984">
        <v>43107.897057492817</v>
      </c>
      <c r="AI44" s="155">
        <v>41</v>
      </c>
    </row>
    <row r="45" spans="1:37" ht="11.25" customHeight="1">
      <c r="A45" s="1538"/>
      <c r="B45" s="251"/>
      <c r="C45" s="1540" t="s">
        <v>104</v>
      </c>
      <c r="D45" s="1540"/>
      <c r="E45" s="156">
        <v>41</v>
      </c>
      <c r="F45" s="1255">
        <v>6.8550000000000004</v>
      </c>
      <c r="G45" s="1225">
        <v>0</v>
      </c>
      <c r="H45" s="1239">
        <v>0.42299999999999999</v>
      </c>
      <c r="I45" s="1247">
        <v>0</v>
      </c>
      <c r="J45" s="1225">
        <v>0</v>
      </c>
      <c r="K45" s="1238">
        <v>0</v>
      </c>
      <c r="L45" s="1230" t="s">
        <v>593</v>
      </c>
      <c r="M45" s="1231" t="s">
        <v>593</v>
      </c>
      <c r="N45" s="1231" t="s">
        <v>593</v>
      </c>
      <c r="O45" s="1514" t="s">
        <v>957</v>
      </c>
      <c r="P45" s="1231" t="s">
        <v>593</v>
      </c>
      <c r="Q45" s="1225">
        <v>6.7</v>
      </c>
      <c r="R45" s="1514" t="s">
        <v>957</v>
      </c>
      <c r="S45" s="1514" t="s">
        <v>957</v>
      </c>
      <c r="T45" s="1514" t="s">
        <v>957</v>
      </c>
      <c r="U45" s="1514" t="s">
        <v>957</v>
      </c>
      <c r="V45" s="1517" t="s">
        <v>957</v>
      </c>
      <c r="W45" s="1231"/>
      <c r="X45" s="1238">
        <v>4686.0361111111106</v>
      </c>
      <c r="Y45" s="1231" t="s">
        <v>593</v>
      </c>
      <c r="Z45" s="1514" t="s">
        <v>957</v>
      </c>
      <c r="AA45" s="1225">
        <v>20.521999999999998</v>
      </c>
      <c r="AB45" s="1514" t="s">
        <v>957</v>
      </c>
      <c r="AC45" s="1517" t="s">
        <v>957</v>
      </c>
      <c r="AD45" s="1231" t="s">
        <v>593</v>
      </c>
      <c r="AE45" s="1225">
        <v>7409.0873499999989</v>
      </c>
      <c r="AF45" s="1225">
        <v>5101.0190000000002</v>
      </c>
      <c r="AG45" s="1225">
        <v>13875.994000000001</v>
      </c>
      <c r="AH45" s="987">
        <v>63931.184372669893</v>
      </c>
      <c r="AI45" s="155">
        <v>42</v>
      </c>
    </row>
    <row r="46" spans="1:37" ht="11.25" customHeight="1">
      <c r="A46" s="1538"/>
      <c r="B46" s="251"/>
      <c r="C46" s="1540" t="s">
        <v>210</v>
      </c>
      <c r="D46" s="1540"/>
      <c r="E46" s="156">
        <v>42</v>
      </c>
      <c r="F46" s="1247">
        <v>0</v>
      </c>
      <c r="G46" s="1225">
        <v>0</v>
      </c>
      <c r="H46" s="1238">
        <v>0</v>
      </c>
      <c r="I46" s="1247">
        <v>0</v>
      </c>
      <c r="J46" s="1225">
        <v>0</v>
      </c>
      <c r="K46" s="1238">
        <v>0</v>
      </c>
      <c r="L46" s="1257">
        <v>0</v>
      </c>
      <c r="M46" s="1225">
        <v>0</v>
      </c>
      <c r="N46" s="1225">
        <v>0</v>
      </c>
      <c r="O46" s="1514" t="s">
        <v>957</v>
      </c>
      <c r="P46" s="1225">
        <v>0</v>
      </c>
      <c r="Q46" s="1225">
        <v>7.806</v>
      </c>
      <c r="R46" s="1514" t="s">
        <v>957</v>
      </c>
      <c r="S46" s="1225">
        <v>0</v>
      </c>
      <c r="T46" s="1225">
        <v>0</v>
      </c>
      <c r="U46" s="1225">
        <v>1.042</v>
      </c>
      <c r="V46" s="1517" t="s">
        <v>957</v>
      </c>
      <c r="W46" s="1231"/>
      <c r="X46" s="1238">
        <v>977.48527777777781</v>
      </c>
      <c r="Y46" s="1225">
        <v>0</v>
      </c>
      <c r="Z46" s="1225">
        <v>0</v>
      </c>
      <c r="AA46" s="1514" t="s">
        <v>957</v>
      </c>
      <c r="AB46" s="1225">
        <v>0</v>
      </c>
      <c r="AC46" s="1238">
        <v>0.24776777853366339</v>
      </c>
      <c r="AD46" s="1225">
        <v>0</v>
      </c>
      <c r="AE46" s="1225">
        <v>2346.9493499999999</v>
      </c>
      <c r="AF46" s="1225">
        <v>392.58300000000003</v>
      </c>
      <c r="AG46" s="1225">
        <v>0</v>
      </c>
      <c r="AH46" s="984">
        <v>12810.226647934358</v>
      </c>
      <c r="AI46" s="155">
        <v>43</v>
      </c>
    </row>
    <row r="47" spans="1:37" ht="11.25" customHeight="1">
      <c r="A47" s="1538"/>
      <c r="B47" s="251"/>
      <c r="C47" s="1540" t="s">
        <v>102</v>
      </c>
      <c r="D47" s="1540"/>
      <c r="E47" s="156">
        <v>43</v>
      </c>
      <c r="F47" s="1247">
        <v>76.369</v>
      </c>
      <c r="G47" s="1225">
        <v>0</v>
      </c>
      <c r="H47" s="1239">
        <v>17.998000000000001</v>
      </c>
      <c r="I47" s="1247">
        <v>0</v>
      </c>
      <c r="J47" s="1225">
        <v>193.29299999999998</v>
      </c>
      <c r="K47" s="1238">
        <v>0</v>
      </c>
      <c r="L47" s="1230" t="s">
        <v>593</v>
      </c>
      <c r="M47" s="1231" t="s">
        <v>593</v>
      </c>
      <c r="N47" s="1231" t="s">
        <v>593</v>
      </c>
      <c r="O47" s="1225">
        <v>0.67340164233030864</v>
      </c>
      <c r="P47" s="1231" t="s">
        <v>593</v>
      </c>
      <c r="Q47" s="1225">
        <v>19.808</v>
      </c>
      <c r="R47" s="1514" t="s">
        <v>957</v>
      </c>
      <c r="S47" s="1514" t="s">
        <v>957</v>
      </c>
      <c r="T47" s="1514" t="s">
        <v>957</v>
      </c>
      <c r="U47" s="1225">
        <v>2.3780000000000001</v>
      </c>
      <c r="V47" s="1236">
        <v>0</v>
      </c>
      <c r="W47" s="1231"/>
      <c r="X47" s="1238">
        <v>6877.1719444444443</v>
      </c>
      <c r="Y47" s="1231" t="s">
        <v>593</v>
      </c>
      <c r="Z47" s="1225">
        <v>12.263999999999999</v>
      </c>
      <c r="AA47" s="1225">
        <v>981.23700000000008</v>
      </c>
      <c r="AB47" s="1225">
        <v>4250.4865</v>
      </c>
      <c r="AC47" s="1238">
        <v>93.416499069545551</v>
      </c>
      <c r="AD47" s="1231" t="s">
        <v>593</v>
      </c>
      <c r="AE47" s="1225">
        <v>2583.3908299999998</v>
      </c>
      <c r="AF47" s="1225">
        <v>124.315</v>
      </c>
      <c r="AG47" s="1225">
        <v>9460.2465000000011</v>
      </c>
      <c r="AH47" s="987">
        <v>59812.063104311652</v>
      </c>
      <c r="AI47" s="155">
        <v>44</v>
      </c>
    </row>
    <row r="48" spans="1:37" ht="11.25" customHeight="1">
      <c r="A48" s="1538"/>
      <c r="B48" s="251"/>
      <c r="C48" s="1540" t="s">
        <v>101</v>
      </c>
      <c r="D48" s="1540"/>
      <c r="E48" s="156">
        <v>44</v>
      </c>
      <c r="F48" s="1247">
        <v>0</v>
      </c>
      <c r="G48" s="1225">
        <v>0</v>
      </c>
      <c r="H48" s="1238">
        <v>22.942</v>
      </c>
      <c r="I48" s="1247">
        <v>0</v>
      </c>
      <c r="J48" s="1225">
        <v>0</v>
      </c>
      <c r="K48" s="1238">
        <v>0</v>
      </c>
      <c r="L48" s="1230" t="s">
        <v>593</v>
      </c>
      <c r="M48" s="1231" t="s">
        <v>593</v>
      </c>
      <c r="N48" s="1231" t="s">
        <v>593</v>
      </c>
      <c r="O48" s="1514" t="s">
        <v>957</v>
      </c>
      <c r="P48" s="1231" t="s">
        <v>593</v>
      </c>
      <c r="Q48" s="1225">
        <v>3.6829999999999998</v>
      </c>
      <c r="R48" s="1225">
        <v>0</v>
      </c>
      <c r="S48" s="1225">
        <v>0</v>
      </c>
      <c r="T48" s="1514" t="s">
        <v>957</v>
      </c>
      <c r="U48" s="1225">
        <v>0.77800000000000002</v>
      </c>
      <c r="V48" s="1236">
        <v>0</v>
      </c>
      <c r="W48" s="1231"/>
      <c r="X48" s="1238">
        <v>1726.8686111111108</v>
      </c>
      <c r="Y48" s="1231" t="s">
        <v>593</v>
      </c>
      <c r="Z48" s="1225">
        <v>0</v>
      </c>
      <c r="AA48" s="1514" t="s">
        <v>957</v>
      </c>
      <c r="AB48" s="1225">
        <v>0</v>
      </c>
      <c r="AC48" s="1238">
        <v>2.2559261778877988E-3</v>
      </c>
      <c r="AD48" s="1231" t="s">
        <v>593</v>
      </c>
      <c r="AE48" s="1225">
        <v>2336.4979400000002</v>
      </c>
      <c r="AF48" s="1514" t="s">
        <v>957</v>
      </c>
      <c r="AG48" s="1514" t="s">
        <v>957</v>
      </c>
      <c r="AH48" s="984">
        <v>15533.456246644784</v>
      </c>
      <c r="AI48" s="155">
        <v>45</v>
      </c>
    </row>
    <row r="49" spans="1:37" ht="11.25" customHeight="1">
      <c r="A49" s="1538"/>
      <c r="B49" s="251"/>
      <c r="C49" s="1540" t="s">
        <v>100</v>
      </c>
      <c r="D49" s="1540"/>
      <c r="E49" s="156">
        <v>45</v>
      </c>
      <c r="F49" s="1255">
        <v>2.4E-2</v>
      </c>
      <c r="G49" s="1225">
        <v>0</v>
      </c>
      <c r="H49" s="1238">
        <v>0</v>
      </c>
      <c r="I49" s="1247">
        <v>0</v>
      </c>
      <c r="J49" s="1225">
        <v>7.1160000000000015E-2</v>
      </c>
      <c r="K49" s="1238">
        <v>0</v>
      </c>
      <c r="L49" s="1230" t="s">
        <v>593</v>
      </c>
      <c r="M49" s="1231" t="s">
        <v>593</v>
      </c>
      <c r="N49" s="1231" t="s">
        <v>593</v>
      </c>
      <c r="O49" s="1514" t="s">
        <v>957</v>
      </c>
      <c r="P49" s="1231" t="s">
        <v>593</v>
      </c>
      <c r="Q49" s="1225">
        <v>12.69</v>
      </c>
      <c r="R49" s="1514" t="s">
        <v>957</v>
      </c>
      <c r="S49" s="1225">
        <v>0</v>
      </c>
      <c r="T49" s="1225">
        <v>0</v>
      </c>
      <c r="U49" s="1225">
        <v>1.544</v>
      </c>
      <c r="V49" s="1236">
        <v>0</v>
      </c>
      <c r="W49" s="1231"/>
      <c r="X49" s="1238">
        <v>1023.6308333333333</v>
      </c>
      <c r="Y49" s="1231" t="s">
        <v>593</v>
      </c>
      <c r="Z49" s="1514" t="s">
        <v>957</v>
      </c>
      <c r="AA49" s="1225">
        <v>478.851</v>
      </c>
      <c r="AB49" s="1225">
        <v>0</v>
      </c>
      <c r="AC49" s="1238">
        <v>21.245815187956765</v>
      </c>
      <c r="AD49" s="1231" t="s">
        <v>593</v>
      </c>
      <c r="AE49" s="1225">
        <v>1734.18975</v>
      </c>
      <c r="AF49" s="1514" t="s">
        <v>957</v>
      </c>
      <c r="AG49" s="1514" t="s">
        <v>957</v>
      </c>
      <c r="AH49" s="987">
        <v>11242.828252732646</v>
      </c>
      <c r="AI49" s="155">
        <v>46</v>
      </c>
    </row>
    <row r="50" spans="1:37" ht="11.25" customHeight="1">
      <c r="A50" s="1538"/>
      <c r="B50" s="251"/>
      <c r="C50" s="1540" t="s">
        <v>99</v>
      </c>
      <c r="D50" s="1540"/>
      <c r="E50" s="156">
        <v>46</v>
      </c>
      <c r="F50" s="1255">
        <v>12.734</v>
      </c>
      <c r="G50" s="1225">
        <v>0</v>
      </c>
      <c r="H50" s="1239">
        <v>1.4470000000000001</v>
      </c>
      <c r="I50" s="1247">
        <v>0</v>
      </c>
      <c r="J50" s="1225">
        <v>0</v>
      </c>
      <c r="K50" s="1238">
        <v>0</v>
      </c>
      <c r="L50" s="1230" t="s">
        <v>593</v>
      </c>
      <c r="M50" s="1231" t="s">
        <v>593</v>
      </c>
      <c r="N50" s="1231" t="s">
        <v>593</v>
      </c>
      <c r="O50" s="1225">
        <v>0.66870567550792148</v>
      </c>
      <c r="P50" s="1231" t="s">
        <v>593</v>
      </c>
      <c r="Q50" s="1225">
        <v>12.737</v>
      </c>
      <c r="R50" s="1514" t="s">
        <v>957</v>
      </c>
      <c r="S50" s="1225">
        <v>0</v>
      </c>
      <c r="T50" s="1514" t="s">
        <v>957</v>
      </c>
      <c r="U50" s="1225">
        <v>2.4900000000000002</v>
      </c>
      <c r="V50" s="1236">
        <v>0</v>
      </c>
      <c r="W50" s="1231"/>
      <c r="X50" s="1238">
        <v>1344.6719444444445</v>
      </c>
      <c r="Y50" s="1231" t="s">
        <v>593</v>
      </c>
      <c r="Z50" s="1514" t="s">
        <v>957</v>
      </c>
      <c r="AA50" s="1225">
        <v>73.254000000000005</v>
      </c>
      <c r="AB50" s="1514" t="s">
        <v>957</v>
      </c>
      <c r="AC50" s="1238">
        <v>11.123219438656113</v>
      </c>
      <c r="AD50" s="1231" t="s">
        <v>593</v>
      </c>
      <c r="AE50" s="1225">
        <v>2503.68887</v>
      </c>
      <c r="AF50" s="1514" t="s">
        <v>957</v>
      </c>
      <c r="AG50" s="1514" t="s">
        <v>957</v>
      </c>
      <c r="AH50" s="984">
        <v>16856.156735087719</v>
      </c>
      <c r="AI50" s="155">
        <v>47</v>
      </c>
    </row>
    <row r="51" spans="1:37" ht="11.25" customHeight="1">
      <c r="A51" s="1538"/>
      <c r="B51" s="251"/>
      <c r="C51" s="1540" t="s">
        <v>98</v>
      </c>
      <c r="D51" s="1540"/>
      <c r="E51" s="156">
        <v>47</v>
      </c>
      <c r="F51" s="1247">
        <v>0</v>
      </c>
      <c r="G51" s="1225">
        <v>0</v>
      </c>
      <c r="H51" s="1238">
        <v>0</v>
      </c>
      <c r="I51" s="1247">
        <v>0</v>
      </c>
      <c r="J51" s="1225">
        <v>0</v>
      </c>
      <c r="K51" s="1238">
        <v>0</v>
      </c>
      <c r="L51" s="1230" t="s">
        <v>593</v>
      </c>
      <c r="M51" s="1231" t="s">
        <v>593</v>
      </c>
      <c r="N51" s="1231" t="s">
        <v>593</v>
      </c>
      <c r="O51" s="1514" t="s">
        <v>957</v>
      </c>
      <c r="P51" s="1231" t="s">
        <v>593</v>
      </c>
      <c r="Q51" s="1225">
        <v>4.0410000000000004</v>
      </c>
      <c r="R51" s="1514" t="s">
        <v>957</v>
      </c>
      <c r="S51" s="1225">
        <v>0</v>
      </c>
      <c r="T51" s="1514" t="s">
        <v>957</v>
      </c>
      <c r="U51" s="1225">
        <v>0.38500000000000001</v>
      </c>
      <c r="V51" s="1236">
        <v>0</v>
      </c>
      <c r="W51" s="1231"/>
      <c r="X51" s="1238">
        <v>490.43694444444446</v>
      </c>
      <c r="Y51" s="1231" t="s">
        <v>593</v>
      </c>
      <c r="Z51" s="1225">
        <v>0</v>
      </c>
      <c r="AA51" s="1514" t="s">
        <v>957</v>
      </c>
      <c r="AB51" s="1225">
        <v>0</v>
      </c>
      <c r="AC51" s="1238">
        <v>2.9883555706732681</v>
      </c>
      <c r="AD51" s="1231" t="s">
        <v>593</v>
      </c>
      <c r="AE51" s="1225">
        <v>1050.5545</v>
      </c>
      <c r="AF51" s="1514" t="s">
        <v>957</v>
      </c>
      <c r="AG51" s="1514" t="s">
        <v>957</v>
      </c>
      <c r="AH51" s="987">
        <v>6266.9759586871669</v>
      </c>
      <c r="AI51" s="155">
        <v>48</v>
      </c>
    </row>
    <row r="52" spans="1:37" ht="11.25" customHeight="1">
      <c r="A52" s="1538"/>
      <c r="B52" s="251"/>
      <c r="C52" s="1540" t="s">
        <v>97</v>
      </c>
      <c r="D52" s="1540"/>
      <c r="E52" s="156">
        <v>48</v>
      </c>
      <c r="F52" s="1247">
        <v>0</v>
      </c>
      <c r="G52" s="1225">
        <v>0</v>
      </c>
      <c r="H52" s="1238">
        <v>0</v>
      </c>
      <c r="I52" s="1247">
        <v>0</v>
      </c>
      <c r="J52" s="1514" t="s">
        <v>957</v>
      </c>
      <c r="K52" s="1238">
        <v>0</v>
      </c>
      <c r="L52" s="1230" t="s">
        <v>593</v>
      </c>
      <c r="M52" s="1231" t="s">
        <v>593</v>
      </c>
      <c r="N52" s="1231" t="s">
        <v>593</v>
      </c>
      <c r="O52" s="1514" t="s">
        <v>957</v>
      </c>
      <c r="P52" s="1231" t="s">
        <v>593</v>
      </c>
      <c r="Q52" s="1225">
        <v>5.99</v>
      </c>
      <c r="R52" s="1225">
        <v>0</v>
      </c>
      <c r="S52" s="1225">
        <v>0</v>
      </c>
      <c r="T52" s="1514" t="s">
        <v>957</v>
      </c>
      <c r="U52" s="1225">
        <v>0.55900000000000005</v>
      </c>
      <c r="V52" s="1236">
        <v>0</v>
      </c>
      <c r="W52" s="1231"/>
      <c r="X52" s="1236">
        <v>2005.892222222222</v>
      </c>
      <c r="Y52" s="1231" t="s">
        <v>593</v>
      </c>
      <c r="Z52" s="1225">
        <v>0.20300000000000001</v>
      </c>
      <c r="AA52" s="1225">
        <v>99.914000000000001</v>
      </c>
      <c r="AB52" s="1225">
        <v>0</v>
      </c>
      <c r="AC52" s="1517" t="s">
        <v>957</v>
      </c>
      <c r="AD52" s="1231" t="s">
        <v>593</v>
      </c>
      <c r="AE52" s="1225">
        <v>3328.5128800000002</v>
      </c>
      <c r="AF52" s="1514" t="s">
        <v>957</v>
      </c>
      <c r="AG52" s="1514" t="s">
        <v>957</v>
      </c>
      <c r="AH52" s="987">
        <v>21547.300315391465</v>
      </c>
      <c r="AI52" s="155">
        <v>49</v>
      </c>
    </row>
    <row r="53" spans="1:37" ht="11.25" customHeight="1">
      <c r="A53" s="1538"/>
      <c r="B53" s="251"/>
      <c r="C53" s="1540" t="s">
        <v>209</v>
      </c>
      <c r="D53" s="1540"/>
      <c r="E53" s="156">
        <v>49</v>
      </c>
      <c r="F53" s="1247">
        <v>0</v>
      </c>
      <c r="G53" s="1225">
        <v>0</v>
      </c>
      <c r="H53" s="1238">
        <v>0</v>
      </c>
      <c r="I53" s="1247">
        <v>3.3542399999999999</v>
      </c>
      <c r="J53" s="1225">
        <v>82.157644000000005</v>
      </c>
      <c r="K53" s="1238">
        <v>0</v>
      </c>
      <c r="L53" s="1230" t="s">
        <v>593</v>
      </c>
      <c r="M53" s="1231" t="s">
        <v>593</v>
      </c>
      <c r="N53" s="1231" t="s">
        <v>593</v>
      </c>
      <c r="O53" s="1514" t="s">
        <v>957</v>
      </c>
      <c r="P53" s="1231" t="s">
        <v>593</v>
      </c>
      <c r="Q53" s="1225">
        <v>13.701000000000001</v>
      </c>
      <c r="R53" s="1514" t="s">
        <v>957</v>
      </c>
      <c r="S53" s="1514" t="s">
        <v>957</v>
      </c>
      <c r="T53" s="1514" t="s">
        <v>957</v>
      </c>
      <c r="U53" s="1225">
        <v>2.4180000000000001</v>
      </c>
      <c r="V53" s="1236">
        <v>0</v>
      </c>
      <c r="W53" s="1231"/>
      <c r="X53" s="1236">
        <v>966.36472222222221</v>
      </c>
      <c r="Y53" s="1231" t="s">
        <v>593</v>
      </c>
      <c r="Z53" s="1225">
        <v>0</v>
      </c>
      <c r="AA53" s="1225">
        <v>10011.346</v>
      </c>
      <c r="AB53" s="1225">
        <v>0</v>
      </c>
      <c r="AC53" s="1517" t="s">
        <v>957</v>
      </c>
      <c r="AD53" s="1231" t="s">
        <v>593</v>
      </c>
      <c r="AE53" s="1225">
        <v>2827.30969</v>
      </c>
      <c r="AF53" s="1514" t="s">
        <v>957</v>
      </c>
      <c r="AG53" s="1514" t="s">
        <v>957</v>
      </c>
      <c r="AH53" s="984">
        <v>27551.900361588716</v>
      </c>
      <c r="AI53" s="153">
        <v>50</v>
      </c>
    </row>
    <row r="54" spans="1:37" ht="11.25" customHeight="1">
      <c r="A54" s="1538"/>
      <c r="B54" s="251"/>
      <c r="C54" s="1543" t="s">
        <v>485</v>
      </c>
      <c r="D54" s="1543"/>
      <c r="E54" s="147">
        <v>50</v>
      </c>
      <c r="F54" s="1259">
        <v>210.02600000000001</v>
      </c>
      <c r="G54" s="1241">
        <v>0</v>
      </c>
      <c r="H54" s="1261">
        <v>49.328000000000003</v>
      </c>
      <c r="I54" s="1243">
        <v>3.3542399999999999</v>
      </c>
      <c r="J54" s="1226">
        <v>300.91012399999994</v>
      </c>
      <c r="K54" s="1242">
        <v>0</v>
      </c>
      <c r="L54" s="1283" t="s">
        <v>593</v>
      </c>
      <c r="M54" s="1246" t="s">
        <v>593</v>
      </c>
      <c r="N54" s="1246" t="s">
        <v>593</v>
      </c>
      <c r="O54" s="1241">
        <v>1.582540819144449</v>
      </c>
      <c r="P54" s="1246" t="s">
        <v>593</v>
      </c>
      <c r="Q54" s="1241">
        <v>128.40299999999999</v>
      </c>
      <c r="R54" s="1241">
        <v>24.370999999999999</v>
      </c>
      <c r="S54" s="1241">
        <v>34.277999999999999</v>
      </c>
      <c r="T54" s="1241">
        <v>77.506</v>
      </c>
      <c r="U54" s="1241">
        <v>13.786999999999997</v>
      </c>
      <c r="V54" s="1242">
        <v>2.7530000000000001</v>
      </c>
      <c r="W54" s="1246"/>
      <c r="X54" s="1242">
        <v>29987.8125</v>
      </c>
      <c r="Y54" s="1246" t="s">
        <v>593</v>
      </c>
      <c r="Z54" s="1226">
        <v>291.08853013426256</v>
      </c>
      <c r="AA54" s="1241">
        <v>14318.801000000001</v>
      </c>
      <c r="AB54" s="1241">
        <v>6055.8150000000005</v>
      </c>
      <c r="AC54" s="1261">
        <v>157.85323560974095</v>
      </c>
      <c r="AD54" s="1246" t="s">
        <v>593</v>
      </c>
      <c r="AE54" s="1241">
        <v>34086.127500000002</v>
      </c>
      <c r="AF54" s="1226">
        <v>17579.802000000007</v>
      </c>
      <c r="AG54" s="1241">
        <v>25204.315999999995</v>
      </c>
      <c r="AH54" s="986">
        <v>319232.4794688485</v>
      </c>
      <c r="AI54" s="146">
        <v>51</v>
      </c>
      <c r="AJ54" s="298"/>
      <c r="AK54" s="298"/>
    </row>
    <row r="55" spans="1:37" ht="11.25" customHeight="1">
      <c r="A55" s="1538"/>
      <c r="B55" s="251"/>
      <c r="C55" s="1564" t="s">
        <v>41</v>
      </c>
      <c r="D55" s="1564"/>
      <c r="E55" s="154">
        <v>51</v>
      </c>
      <c r="F55" s="1247">
        <v>0</v>
      </c>
      <c r="G55" s="1284" t="s">
        <v>593</v>
      </c>
      <c r="H55" s="1229" t="s">
        <v>593</v>
      </c>
      <c r="I55" s="1231" t="s">
        <v>593</v>
      </c>
      <c r="J55" s="1224">
        <v>0</v>
      </c>
      <c r="K55" s="1229" t="s">
        <v>593</v>
      </c>
      <c r="L55" s="1230" t="s">
        <v>593</v>
      </c>
      <c r="M55" s="1231" t="s">
        <v>593</v>
      </c>
      <c r="N55" s="1231" t="s">
        <v>593</v>
      </c>
      <c r="O55" s="1224">
        <v>56.4</v>
      </c>
      <c r="P55" s="1231" t="s">
        <v>593</v>
      </c>
      <c r="Q55" s="1231" t="s">
        <v>593</v>
      </c>
      <c r="R55" s="1231" t="s">
        <v>593</v>
      </c>
      <c r="S55" s="1231" t="s">
        <v>593</v>
      </c>
      <c r="T55" s="1231" t="s">
        <v>593</v>
      </c>
      <c r="U55" s="1224">
        <v>0</v>
      </c>
      <c r="V55" s="1229" t="s">
        <v>593</v>
      </c>
      <c r="W55" s="1231"/>
      <c r="X55" s="1229" t="s">
        <v>593</v>
      </c>
      <c r="Y55" s="1231" t="s">
        <v>593</v>
      </c>
      <c r="Z55" s="1231" t="s">
        <v>593</v>
      </c>
      <c r="AA55" s="1231" t="s">
        <v>593</v>
      </c>
      <c r="AB55" s="1231" t="s">
        <v>593</v>
      </c>
      <c r="AC55" s="1236">
        <v>135.35557067326766</v>
      </c>
      <c r="AD55" s="1231" t="s">
        <v>593</v>
      </c>
      <c r="AE55" s="1225">
        <v>2210.4898888888888</v>
      </c>
      <c r="AF55" s="1231" t="s">
        <v>593</v>
      </c>
      <c r="AG55" s="1231" t="s">
        <v>593</v>
      </c>
      <c r="AH55" s="986">
        <v>10498.466370673268</v>
      </c>
      <c r="AI55" s="155">
        <v>52</v>
      </c>
    </row>
    <row r="56" spans="1:37" ht="11.25" customHeight="1">
      <c r="A56" s="1538"/>
      <c r="B56" s="251"/>
      <c r="C56" s="1540" t="s">
        <v>40</v>
      </c>
      <c r="D56" s="1540"/>
      <c r="E56" s="154">
        <v>52</v>
      </c>
      <c r="F56" s="1230" t="s">
        <v>593</v>
      </c>
      <c r="G56" s="1284" t="s">
        <v>593</v>
      </c>
      <c r="H56" s="1229" t="s">
        <v>593</v>
      </c>
      <c r="I56" s="1231" t="s">
        <v>593</v>
      </c>
      <c r="J56" s="1231" t="s">
        <v>593</v>
      </c>
      <c r="K56" s="1229" t="s">
        <v>593</v>
      </c>
      <c r="L56" s="1230" t="s">
        <v>593</v>
      </c>
      <c r="M56" s="1231" t="s">
        <v>593</v>
      </c>
      <c r="N56" s="1224">
        <v>2814.7</v>
      </c>
      <c r="O56" s="1224">
        <v>5733.7950000000001</v>
      </c>
      <c r="P56" s="1231" t="s">
        <v>593</v>
      </c>
      <c r="Q56" s="1231" t="s">
        <v>593</v>
      </c>
      <c r="R56" s="1231" t="s">
        <v>593</v>
      </c>
      <c r="S56" s="1231" t="s">
        <v>593</v>
      </c>
      <c r="T56" s="1231" t="s">
        <v>593</v>
      </c>
      <c r="U56" s="1224">
        <v>38.718151735032237</v>
      </c>
      <c r="V56" s="1229" t="s">
        <v>593</v>
      </c>
      <c r="W56" s="1231"/>
      <c r="X56" s="1236">
        <v>242.23459186708371</v>
      </c>
      <c r="Y56" s="1231" t="s">
        <v>593</v>
      </c>
      <c r="Z56" s="1231" t="s">
        <v>593</v>
      </c>
      <c r="AA56" s="1231" t="s">
        <v>593</v>
      </c>
      <c r="AB56" s="1231" t="s">
        <v>593</v>
      </c>
      <c r="AC56" s="1236">
        <v>18887.013326426</v>
      </c>
      <c r="AD56" s="1231" t="s">
        <v>593</v>
      </c>
      <c r="AE56" s="1225">
        <v>66.8611111111111</v>
      </c>
      <c r="AF56" s="1231" t="s">
        <v>593</v>
      </c>
      <c r="AG56" s="1231" t="s">
        <v>593</v>
      </c>
      <c r="AH56" s="987">
        <v>388760.06008498225</v>
      </c>
      <c r="AI56" s="155">
        <v>53</v>
      </c>
    </row>
    <row r="57" spans="1:37" ht="11.25" customHeight="1">
      <c r="A57" s="1538"/>
      <c r="B57" s="251"/>
      <c r="C57" s="1540" t="s">
        <v>39</v>
      </c>
      <c r="D57" s="1540"/>
      <c r="E57" s="154">
        <v>53</v>
      </c>
      <c r="F57" s="1230" t="s">
        <v>593</v>
      </c>
      <c r="G57" s="1284" t="s">
        <v>593</v>
      </c>
      <c r="H57" s="1229" t="s">
        <v>593</v>
      </c>
      <c r="I57" s="1231" t="s">
        <v>593</v>
      </c>
      <c r="J57" s="1231" t="s">
        <v>593</v>
      </c>
      <c r="K57" s="1229" t="s">
        <v>593</v>
      </c>
      <c r="L57" s="1230" t="s">
        <v>593</v>
      </c>
      <c r="M57" s="1231" t="s">
        <v>593</v>
      </c>
      <c r="N57" s="1224">
        <v>10.482700000000001</v>
      </c>
      <c r="O57" s="1231" t="s">
        <v>956</v>
      </c>
      <c r="P57" s="1224">
        <v>143.72287274115592</v>
      </c>
      <c r="Q57" s="1231" t="s">
        <v>593</v>
      </c>
      <c r="R57" s="1231" t="s">
        <v>593</v>
      </c>
      <c r="S57" s="1231" t="s">
        <v>593</v>
      </c>
      <c r="T57" s="1231" t="s">
        <v>593</v>
      </c>
      <c r="U57" s="1231" t="s">
        <v>593</v>
      </c>
      <c r="V57" s="1229" t="s">
        <v>593</v>
      </c>
      <c r="W57" s="1231"/>
      <c r="X57" s="1229" t="s">
        <v>593</v>
      </c>
      <c r="Y57" s="1231" t="s">
        <v>593</v>
      </c>
      <c r="Z57" s="1231" t="s">
        <v>593</v>
      </c>
      <c r="AA57" s="1231" t="s">
        <v>593</v>
      </c>
      <c r="AB57" s="1231" t="s">
        <v>593</v>
      </c>
      <c r="AC57" s="1229"/>
      <c r="AD57" s="1231" t="s">
        <v>593</v>
      </c>
      <c r="AE57" s="1231" t="s">
        <v>593</v>
      </c>
      <c r="AF57" s="1231" t="s">
        <v>593</v>
      </c>
      <c r="AG57" s="1231" t="s">
        <v>593</v>
      </c>
      <c r="AH57" s="987">
        <v>6608.5443407214652</v>
      </c>
      <c r="AI57" s="155">
        <v>54</v>
      </c>
    </row>
    <row r="58" spans="1:37" ht="11.25" customHeight="1">
      <c r="A58" s="1538"/>
      <c r="B58" s="251"/>
      <c r="C58" s="1540" t="s">
        <v>38</v>
      </c>
      <c r="D58" s="1540"/>
      <c r="E58" s="154">
        <v>54</v>
      </c>
      <c r="F58" s="1230" t="s">
        <v>593</v>
      </c>
      <c r="G58" s="1284" t="s">
        <v>593</v>
      </c>
      <c r="H58" s="1229" t="s">
        <v>593</v>
      </c>
      <c r="I58" s="1231" t="s">
        <v>593</v>
      </c>
      <c r="J58" s="1231" t="s">
        <v>593</v>
      </c>
      <c r="K58" s="1229" t="s">
        <v>593</v>
      </c>
      <c r="L58" s="1230" t="s">
        <v>593</v>
      </c>
      <c r="M58" s="1231" t="s">
        <v>593</v>
      </c>
      <c r="N58" s="1231" t="s">
        <v>593</v>
      </c>
      <c r="O58" s="1224">
        <v>2.8</v>
      </c>
      <c r="P58" s="1231" t="s">
        <v>593</v>
      </c>
      <c r="Q58" s="1225">
        <v>1.4565999999999999</v>
      </c>
      <c r="R58" s="1231" t="s">
        <v>593</v>
      </c>
      <c r="S58" s="1231" t="s">
        <v>593</v>
      </c>
      <c r="T58" s="1231" t="s">
        <v>593</v>
      </c>
      <c r="U58" s="1231" t="s">
        <v>593</v>
      </c>
      <c r="V58" s="1229" t="s">
        <v>593</v>
      </c>
      <c r="W58" s="1231"/>
      <c r="X58" s="1229" t="s">
        <v>593</v>
      </c>
      <c r="Y58" s="1231" t="s">
        <v>593</v>
      </c>
      <c r="Z58" s="1231" t="s">
        <v>593</v>
      </c>
      <c r="AA58" s="1231" t="s">
        <v>593</v>
      </c>
      <c r="AB58" s="1231" t="s">
        <v>593</v>
      </c>
      <c r="AC58" s="1285">
        <v>6.76777853366338</v>
      </c>
      <c r="AD58" s="1231" t="s">
        <v>593</v>
      </c>
      <c r="AE58" s="1231" t="s">
        <v>593</v>
      </c>
      <c r="AF58" s="1231" t="s">
        <v>593</v>
      </c>
      <c r="AG58" s="1231" t="s">
        <v>593</v>
      </c>
      <c r="AH58" s="984">
        <v>188.54796413366338</v>
      </c>
      <c r="AI58" s="153">
        <v>55</v>
      </c>
    </row>
    <row r="59" spans="1:37" ht="11.25" customHeight="1">
      <c r="A59" s="1538"/>
      <c r="B59" s="251"/>
      <c r="C59" s="1543" t="s">
        <v>208</v>
      </c>
      <c r="D59" s="1543"/>
      <c r="E59" s="147">
        <v>55</v>
      </c>
      <c r="F59" s="1259">
        <v>0</v>
      </c>
      <c r="G59" s="1286" t="s">
        <v>593</v>
      </c>
      <c r="H59" s="1245" t="s">
        <v>593</v>
      </c>
      <c r="I59" s="1246" t="s">
        <v>593</v>
      </c>
      <c r="J59" s="1226">
        <v>0</v>
      </c>
      <c r="K59" s="1245" t="s">
        <v>593</v>
      </c>
      <c r="L59" s="1283" t="s">
        <v>593</v>
      </c>
      <c r="M59" s="1246" t="s">
        <v>593</v>
      </c>
      <c r="N59" s="1226">
        <v>2825.1826999999998</v>
      </c>
      <c r="O59" s="1270">
        <v>5793.0129999999999</v>
      </c>
      <c r="P59" s="1226">
        <v>143.72287274115592</v>
      </c>
      <c r="Q59" s="1241">
        <v>1.4565999999999999</v>
      </c>
      <c r="R59" s="1246" t="s">
        <v>593</v>
      </c>
      <c r="S59" s="1246" t="s">
        <v>593</v>
      </c>
      <c r="T59" s="1246" t="s">
        <v>593</v>
      </c>
      <c r="U59" s="1226">
        <v>38.718151735032237</v>
      </c>
      <c r="V59" s="1245" t="s">
        <v>593</v>
      </c>
      <c r="W59" s="1246"/>
      <c r="X59" s="1242">
        <v>242.23459186708371</v>
      </c>
      <c r="Y59" s="1246" t="s">
        <v>593</v>
      </c>
      <c r="Z59" s="1246" t="s">
        <v>593</v>
      </c>
      <c r="AA59" s="1246" t="s">
        <v>593</v>
      </c>
      <c r="AB59" s="1246" t="s">
        <v>593</v>
      </c>
      <c r="AC59" s="1242">
        <v>19029.13667563293</v>
      </c>
      <c r="AD59" s="1246" t="s">
        <v>593</v>
      </c>
      <c r="AE59" s="1241">
        <v>2277.3510000000001</v>
      </c>
      <c r="AF59" s="1246" t="s">
        <v>593</v>
      </c>
      <c r="AG59" s="1246" t="s">
        <v>593</v>
      </c>
      <c r="AH59" s="986">
        <v>406055.61876051064</v>
      </c>
      <c r="AI59" s="146">
        <v>56</v>
      </c>
      <c r="AJ59" s="298"/>
      <c r="AK59" s="298"/>
    </row>
    <row r="60" spans="1:37" ht="11.25" customHeight="1">
      <c r="A60" s="1539"/>
      <c r="B60" s="252"/>
      <c r="C60" s="1544" t="s">
        <v>486</v>
      </c>
      <c r="D60" s="1544"/>
      <c r="E60" s="147">
        <v>56</v>
      </c>
      <c r="F60" s="1259">
        <v>0</v>
      </c>
      <c r="G60" s="1241">
        <v>0</v>
      </c>
      <c r="H60" s="1261">
        <v>0</v>
      </c>
      <c r="I60" s="1243">
        <v>0</v>
      </c>
      <c r="J60" s="1226">
        <v>74.637519999999995</v>
      </c>
      <c r="K60" s="1242">
        <v>0</v>
      </c>
      <c r="L60" s="1283" t="s">
        <v>593</v>
      </c>
      <c r="M60" s="1246" t="s">
        <v>593</v>
      </c>
      <c r="N60" s="1226">
        <v>69.3</v>
      </c>
      <c r="O60" s="1241">
        <v>517.5</v>
      </c>
      <c r="P60" s="1241">
        <v>1.9675354352164867</v>
      </c>
      <c r="Q60" s="1241">
        <v>3474.8137648089883</v>
      </c>
      <c r="R60" s="1241">
        <v>0.94799999999999995</v>
      </c>
      <c r="S60" s="1246" t="s">
        <v>593</v>
      </c>
      <c r="T60" s="1241">
        <v>4.3081336078404435</v>
      </c>
      <c r="U60" s="1241">
        <v>183.4040758658474</v>
      </c>
      <c r="V60" s="1245" t="s">
        <v>593</v>
      </c>
      <c r="W60" s="1246"/>
      <c r="X60" s="1242">
        <v>49981.004124073392</v>
      </c>
      <c r="Y60" s="1246" t="s">
        <v>593</v>
      </c>
      <c r="Z60" s="1241">
        <v>5.8158400000000006</v>
      </c>
      <c r="AA60" s="1226">
        <v>108276.64442196295</v>
      </c>
      <c r="AB60" s="1246" t="s">
        <v>593</v>
      </c>
      <c r="AC60" s="1261">
        <v>24726.806167390954</v>
      </c>
      <c r="AD60" s="1246" t="s">
        <v>593</v>
      </c>
      <c r="AE60" s="1241">
        <v>40695.549918000012</v>
      </c>
      <c r="AF60" s="1226">
        <v>39353.098080799995</v>
      </c>
      <c r="AG60" s="1246" t="s">
        <v>593</v>
      </c>
      <c r="AH60" s="991">
        <v>682333.37072064821</v>
      </c>
      <c r="AI60" s="146">
        <v>57</v>
      </c>
      <c r="AJ60" s="298"/>
      <c r="AK60" s="298"/>
    </row>
    <row r="61" spans="1:37" s="300" customFormat="1" ht="11.25" customHeight="1">
      <c r="A61" s="99" t="s">
        <v>168</v>
      </c>
      <c r="B61" s="194"/>
      <c r="C61" s="193"/>
      <c r="D61" s="193"/>
      <c r="E61" s="188"/>
      <c r="F61" s="187"/>
      <c r="G61" s="191"/>
      <c r="H61" s="191"/>
      <c r="I61" s="191"/>
      <c r="J61" s="187"/>
      <c r="K61" s="191"/>
      <c r="L61" s="192"/>
      <c r="M61" s="187"/>
      <c r="N61" s="187"/>
      <c r="O61" s="187"/>
      <c r="P61" s="187"/>
      <c r="Q61" s="187"/>
      <c r="R61" s="187"/>
      <c r="S61" s="187"/>
      <c r="T61" s="191"/>
      <c r="U61" s="187"/>
      <c r="V61" s="187"/>
      <c r="W61" s="187"/>
      <c r="X61" s="187"/>
      <c r="Y61" s="187"/>
      <c r="Z61" s="187"/>
      <c r="AA61" s="187"/>
      <c r="AB61" s="187"/>
      <c r="AC61" s="187"/>
      <c r="AD61" s="190"/>
      <c r="AE61" s="187"/>
      <c r="AF61" s="187"/>
      <c r="AG61" s="187"/>
      <c r="AH61" s="189"/>
      <c r="AI61" s="188"/>
    </row>
    <row r="62" spans="1:37" s="300" customFormat="1" ht="11.25" customHeight="1">
      <c r="A62" s="640" t="s">
        <v>544</v>
      </c>
      <c r="B62" s="638"/>
      <c r="C62" s="638"/>
      <c r="D62" s="638"/>
      <c r="E62" s="638"/>
      <c r="F62" s="638"/>
      <c r="G62" s="638"/>
      <c r="H62" s="638"/>
      <c r="I62" s="638"/>
      <c r="J62" s="638"/>
      <c r="K62" s="638"/>
      <c r="L62" s="638"/>
      <c r="M62" s="638"/>
      <c r="N62" s="638"/>
      <c r="O62" s="638"/>
      <c r="P62" s="638"/>
      <c r="Q62" s="638"/>
      <c r="R62" s="187"/>
    </row>
    <row r="63" spans="1:37" s="300" customFormat="1" ht="11.25" customHeight="1">
      <c r="A63" s="640" t="s">
        <v>534</v>
      </c>
      <c r="B63" s="638"/>
      <c r="C63" s="638"/>
      <c r="D63" s="638"/>
      <c r="E63" s="638"/>
      <c r="F63" s="638"/>
      <c r="G63" s="638"/>
      <c r="H63" s="638"/>
      <c r="I63" s="638"/>
      <c r="J63" s="638"/>
      <c r="K63" s="638"/>
      <c r="L63" s="638"/>
      <c r="M63" s="638"/>
      <c r="N63" s="638"/>
      <c r="O63" s="638"/>
      <c r="P63" s="638"/>
      <c r="Q63" s="638"/>
      <c r="R63" s="187"/>
    </row>
    <row r="64" spans="1:37" s="300" customFormat="1" ht="11.25" customHeight="1">
      <c r="A64" s="640" t="s">
        <v>543</v>
      </c>
      <c r="B64" s="638"/>
      <c r="C64" s="638"/>
      <c r="D64" s="638"/>
      <c r="E64" s="638"/>
      <c r="F64" s="638"/>
      <c r="G64" s="638"/>
      <c r="H64" s="638"/>
      <c r="I64" s="638"/>
      <c r="J64" s="638"/>
      <c r="K64" s="638"/>
      <c r="L64" s="638"/>
      <c r="M64" s="638"/>
      <c r="N64" s="638"/>
      <c r="O64" s="638"/>
      <c r="P64" s="638"/>
      <c r="Q64" s="638"/>
      <c r="R64" s="187"/>
    </row>
    <row r="65" spans="1:18" s="300" customFormat="1" ht="11.25" customHeight="1">
      <c r="A65" s="640" t="s">
        <v>596</v>
      </c>
      <c r="B65" s="638"/>
      <c r="C65" s="638"/>
      <c r="D65" s="638"/>
      <c r="E65" s="638"/>
      <c r="F65" s="638"/>
      <c r="G65" s="638"/>
      <c r="H65" s="638"/>
      <c r="I65" s="638"/>
      <c r="J65" s="638"/>
      <c r="K65" s="638"/>
      <c r="L65" s="638"/>
      <c r="M65" s="638"/>
      <c r="N65" s="638"/>
      <c r="O65" s="638"/>
      <c r="P65" s="638"/>
      <c r="Q65" s="638"/>
      <c r="R65" s="187"/>
    </row>
    <row r="66" spans="1:18" s="300" customFormat="1" ht="11.25" customHeight="1">
      <c r="A66" s="640" t="s">
        <v>536</v>
      </c>
      <c r="B66" s="638"/>
      <c r="C66" s="638"/>
      <c r="D66" s="638"/>
      <c r="E66" s="638"/>
      <c r="F66" s="638"/>
      <c r="G66" s="638"/>
      <c r="H66" s="638"/>
      <c r="I66" s="638"/>
      <c r="J66" s="638"/>
      <c r="K66" s="638"/>
      <c r="L66" s="638"/>
      <c r="M66" s="638"/>
      <c r="N66" s="638"/>
      <c r="O66" s="638"/>
      <c r="P66" s="638"/>
      <c r="Q66" s="638"/>
      <c r="R66" s="187"/>
    </row>
  </sheetData>
  <mergeCells count="76">
    <mergeCell ref="A2:D2"/>
    <mergeCell ref="C54:D54"/>
    <mergeCell ref="C52:D52"/>
    <mergeCell ref="C46:D46"/>
    <mergeCell ref="C31:D31"/>
    <mergeCell ref="C45:D45"/>
    <mergeCell ref="C50:D50"/>
    <mergeCell ref="C49:D49"/>
    <mergeCell ref="C51:D51"/>
    <mergeCell ref="C53:D53"/>
    <mergeCell ref="C34:D34"/>
    <mergeCell ref="C32:D32"/>
    <mergeCell ref="C38:D38"/>
    <mergeCell ref="C37:D37"/>
    <mergeCell ref="C43:D43"/>
    <mergeCell ref="C44:D44"/>
    <mergeCell ref="C41:D41"/>
    <mergeCell ref="B12:B21"/>
    <mergeCell ref="L1:V1"/>
    <mergeCell ref="F1:H1"/>
    <mergeCell ref="C6:D6"/>
    <mergeCell ref="C7:D7"/>
    <mergeCell ref="A3:D3"/>
    <mergeCell ref="C8:D8"/>
    <mergeCell ref="C15:D15"/>
    <mergeCell ref="C13:D13"/>
    <mergeCell ref="C11:D11"/>
    <mergeCell ref="C18:D18"/>
    <mergeCell ref="C21:D21"/>
    <mergeCell ref="C14:D14"/>
    <mergeCell ref="C17:D17"/>
    <mergeCell ref="B4:B11"/>
    <mergeCell ref="AD1:AG1"/>
    <mergeCell ref="Y1:AC1"/>
    <mergeCell ref="F3:H3"/>
    <mergeCell ref="I3:K3"/>
    <mergeCell ref="I1:K1"/>
    <mergeCell ref="W1:X1"/>
    <mergeCell ref="AF3:AG3"/>
    <mergeCell ref="C23:D23"/>
    <mergeCell ref="C24:D24"/>
    <mergeCell ref="C26:D26"/>
    <mergeCell ref="C28:D28"/>
    <mergeCell ref="C25:D25"/>
    <mergeCell ref="C33:D33"/>
    <mergeCell ref="C36:D36"/>
    <mergeCell ref="B32:B36"/>
    <mergeCell ref="C4:D4"/>
    <mergeCell ref="C10:D10"/>
    <mergeCell ref="C12:D12"/>
    <mergeCell ref="C19:D19"/>
    <mergeCell ref="B22:B31"/>
    <mergeCell ref="C5:D5"/>
    <mergeCell ref="C35:D35"/>
    <mergeCell ref="C16:D16"/>
    <mergeCell ref="C20:D20"/>
    <mergeCell ref="C22:D22"/>
    <mergeCell ref="C30:D30"/>
    <mergeCell ref="C29:D29"/>
    <mergeCell ref="C27:D27"/>
    <mergeCell ref="C42:D42"/>
    <mergeCell ref="C58:D58"/>
    <mergeCell ref="L3:V3"/>
    <mergeCell ref="A12:A36"/>
    <mergeCell ref="A41:A60"/>
    <mergeCell ref="C47:D47"/>
    <mergeCell ref="B37:B40"/>
    <mergeCell ref="C48:D48"/>
    <mergeCell ref="C39:D39"/>
    <mergeCell ref="C40:D40"/>
    <mergeCell ref="C60:D60"/>
    <mergeCell ref="C59:D59"/>
    <mergeCell ref="C55:D55"/>
    <mergeCell ref="C56:D56"/>
    <mergeCell ref="C57:D57"/>
    <mergeCell ref="A4:A11"/>
  </mergeCells>
  <conditionalFormatting sqref="A2 A4:E8 A10:E60 A1:AT1 B61:AT66 A3:AT3 E2:AT2 AI4:AT60 A67:AT167">
    <cfRule type="cellIs" dxfId="471" priority="16" stopIfTrue="1" operator="equal">
      <formula>0</formula>
    </cfRule>
  </conditionalFormatting>
  <conditionalFormatting sqref="A62:A66">
    <cfRule type="cellIs" dxfId="470" priority="14" stopIfTrue="1" operator="equal">
      <formula>0</formula>
    </cfRule>
  </conditionalFormatting>
  <conditionalFormatting sqref="A61">
    <cfRule type="cellIs" dxfId="469" priority="13" stopIfTrue="1" operator="equal">
      <formula>0</formula>
    </cfRule>
  </conditionalFormatting>
  <conditionalFormatting sqref="AH4:AH8 AH10:AH60">
    <cfRule type="cellIs" dxfId="468" priority="12" stopIfTrue="1" operator="equal">
      <formula>0</formula>
    </cfRule>
  </conditionalFormatting>
  <conditionalFormatting sqref="F4:AG8 F10:AG60">
    <cfRule type="cellIs" dxfId="467" priority="5" stopIfTrue="1" operator="equal">
      <formula>0</formula>
    </cfRule>
  </conditionalFormatting>
  <conditionalFormatting sqref="AU9:IR9">
    <cfRule type="cellIs" dxfId="466" priority="3" stopIfTrue="1" operator="equal">
      <formula>0</formula>
    </cfRule>
  </conditionalFormatting>
  <conditionalFormatting sqref="A9:E9">
    <cfRule type="cellIs" dxfId="465" priority="4" stopIfTrue="1" operator="equal">
      <formula>0</formula>
    </cfRule>
  </conditionalFormatting>
  <conditionalFormatting sqref="AH9">
    <cfRule type="cellIs" dxfId="464" priority="2" stopIfTrue="1" operator="equal">
      <formula>0</formula>
    </cfRule>
  </conditionalFormatting>
  <conditionalFormatting sqref="F9:AG9">
    <cfRule type="cellIs" dxfId="463" priority="1" stopIfTrue="1" operator="equal">
      <formula>0</formula>
    </cfRule>
  </conditionalFormatting>
  <pageMargins left="0.78740157480314965" right="0.78740157480314965" top="0.78740157480314965" bottom="0.78740157480314965" header="0.51181102362204722" footer="0.51181102362204722"/>
  <pageSetup paperSize="9" scale="49" firstPageNumber="8" orientation="landscape" r:id="rId1"/>
  <headerFooter alignWithMargins="0">
    <oddHeader>&amp;LEB-2. Energiebilanz Bayern 2019 - Spezifische Mengeneinheiten</oddHeader>
    <oddFooter>&amp;L&amp;"Arial,Standard"&amp;10Stand: 14.01.2022&amp;C&amp;"Arial,Standard"&amp;10Bayerisches Landesamt für Statistik - Energiebilanz 2019&amp;R&amp;"Arial,Standard"&amp;10&amp;P von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D69"/>
  <sheetViews>
    <sheetView zoomScale="80" zoomScaleNormal="80" workbookViewId="0">
      <selection activeCell="AB41" sqref="AB41"/>
    </sheetView>
  </sheetViews>
  <sheetFormatPr baseColWidth="10" defaultColWidth="0" defaultRowHeight="12.75" customHeight="1" zeroHeight="1"/>
  <cols>
    <col min="1" max="1" width="1.7109375" style="1178" customWidth="1"/>
    <col min="2" max="2" width="26.7109375" style="1178" customWidth="1"/>
    <col min="3" max="3" width="8.7109375" style="1360" customWidth="1"/>
    <col min="4" max="34" width="7.7109375" style="1178" customWidth="1"/>
    <col min="35" max="35" width="1.7109375" style="1178" customWidth="1"/>
    <col min="36" max="40" width="7.85546875" style="1178" hidden="1" customWidth="1"/>
    <col min="41" max="41" width="8.7109375" style="1178" hidden="1" customWidth="1"/>
    <col min="42" max="52" width="8.42578125" style="1178" hidden="1" customWidth="1"/>
    <col min="53" max="55" width="7.42578125" style="1178" hidden="1" customWidth="1"/>
    <col min="56" max="56" width="8.42578125" style="1178" hidden="1" customWidth="1"/>
    <col min="57" max="16384" width="11.42578125" style="1178" hidden="1"/>
  </cols>
  <sheetData>
    <row r="1" spans="2:56" ht="15" customHeight="1">
      <c r="B1" s="1176"/>
      <c r="C1" s="1177"/>
      <c r="D1" s="1176"/>
      <c r="E1" s="1176"/>
      <c r="F1" s="1176"/>
      <c r="G1" s="1176"/>
      <c r="H1" s="1176"/>
      <c r="I1" s="1176"/>
      <c r="J1" s="1176"/>
      <c r="K1" s="1176"/>
      <c r="L1" s="1176"/>
      <c r="M1" s="1176"/>
      <c r="N1" s="1176"/>
      <c r="O1" s="1176"/>
      <c r="P1" s="1176"/>
      <c r="Q1" s="1176"/>
      <c r="R1" s="1176"/>
      <c r="S1" s="1176"/>
      <c r="T1" s="1176"/>
      <c r="U1" s="1176"/>
      <c r="V1" s="1176"/>
      <c r="W1" s="1176"/>
      <c r="X1" s="1176"/>
      <c r="Y1" s="1176"/>
      <c r="Z1" s="1176"/>
      <c r="AA1" s="1176"/>
      <c r="AB1" s="1353"/>
      <c r="AC1" s="1353"/>
      <c r="AD1" s="1353"/>
      <c r="AE1" s="1353"/>
      <c r="AF1" s="1353"/>
      <c r="AG1" s="1353"/>
      <c r="AH1" s="1353"/>
      <c r="AI1" s="1354">
        <v>1</v>
      </c>
      <c r="AJ1" s="1353"/>
      <c r="AK1" s="1353"/>
      <c r="AL1" s="1353"/>
      <c r="AM1" s="1353"/>
      <c r="AN1" s="1353"/>
      <c r="AO1" s="1353"/>
      <c r="AP1" s="1353"/>
      <c r="AQ1" s="1353"/>
    </row>
    <row r="2" spans="2:56" ht="15" customHeight="1">
      <c r="B2" s="1390" t="s">
        <v>808</v>
      </c>
      <c r="C2" s="1389"/>
      <c r="D2" s="1390"/>
      <c r="E2" s="1390"/>
      <c r="F2" s="1390"/>
      <c r="G2" s="1390"/>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1390"/>
    </row>
    <row r="3" spans="2:56" ht="15" customHeight="1">
      <c r="B3" s="1352">
        <v>8</v>
      </c>
      <c r="C3" s="1351"/>
      <c r="D3" s="1388"/>
      <c r="E3" s="1388"/>
      <c r="F3" s="1388"/>
      <c r="G3" s="1388"/>
      <c r="H3" s="1388"/>
      <c r="I3" s="1388"/>
      <c r="J3" s="1388"/>
      <c r="K3" s="1388"/>
      <c r="L3" s="1388"/>
      <c r="M3" s="1388"/>
      <c r="N3" s="1388"/>
      <c r="O3" s="1388"/>
      <c r="P3" s="1388"/>
      <c r="Q3" s="1388"/>
      <c r="R3" s="1388"/>
      <c r="S3" s="1388"/>
      <c r="T3" s="1388"/>
      <c r="U3" s="1388"/>
      <c r="V3" s="1388"/>
      <c r="W3" s="1388"/>
      <c r="X3" s="1388"/>
      <c r="Y3" s="1388"/>
      <c r="Z3" s="1388"/>
      <c r="AA3" s="1358"/>
    </row>
    <row r="4" spans="2:56" ht="15" customHeight="1">
      <c r="B4" s="1387" t="s">
        <v>7</v>
      </c>
      <c r="C4" s="1386" t="s">
        <v>809</v>
      </c>
      <c r="D4" s="1386">
        <v>1990</v>
      </c>
      <c r="E4" s="1386">
        <v>1991</v>
      </c>
      <c r="F4" s="1386">
        <v>1992</v>
      </c>
      <c r="G4" s="1386">
        <v>1993</v>
      </c>
      <c r="H4" s="1386">
        <v>1994</v>
      </c>
      <c r="I4" s="1386">
        <v>1995</v>
      </c>
      <c r="J4" s="1386">
        <v>1996</v>
      </c>
      <c r="K4" s="1385">
        <v>1997</v>
      </c>
      <c r="L4" s="1385">
        <v>1998</v>
      </c>
      <c r="M4" s="1386">
        <v>1999</v>
      </c>
      <c r="N4" s="1386">
        <v>2000</v>
      </c>
      <c r="O4" s="1386">
        <v>2001</v>
      </c>
      <c r="P4" s="1386">
        <v>2002</v>
      </c>
      <c r="Q4" s="1386">
        <v>2003</v>
      </c>
      <c r="R4" s="1386">
        <v>2004</v>
      </c>
      <c r="S4" s="1386">
        <v>2005</v>
      </c>
      <c r="T4" s="1386">
        <v>2006</v>
      </c>
      <c r="U4" s="1386">
        <v>2007</v>
      </c>
      <c r="V4" s="1386">
        <v>2008</v>
      </c>
      <c r="W4" s="1386">
        <v>2009</v>
      </c>
      <c r="X4" s="1386">
        <v>2010</v>
      </c>
      <c r="Y4" s="1386">
        <v>2011</v>
      </c>
      <c r="Z4" s="1386">
        <v>2012</v>
      </c>
      <c r="AA4" s="1386">
        <v>2013</v>
      </c>
      <c r="AB4" s="1386">
        <v>2014</v>
      </c>
      <c r="AC4" s="1386">
        <v>2015</v>
      </c>
      <c r="AD4" s="1386">
        <v>2016</v>
      </c>
      <c r="AE4" s="1386">
        <v>2017</v>
      </c>
      <c r="AF4" s="1386">
        <v>2018</v>
      </c>
      <c r="AG4" s="1386">
        <v>2019</v>
      </c>
      <c r="AH4" s="1386">
        <v>2020</v>
      </c>
      <c r="AI4" s="1360"/>
      <c r="AJ4" s="1360"/>
      <c r="AK4" s="1360"/>
      <c r="AL4" s="1360"/>
      <c r="AM4" s="1360"/>
      <c r="AN4" s="1360"/>
      <c r="AO4" s="1360"/>
      <c r="AP4" s="1360"/>
      <c r="AQ4" s="1360"/>
      <c r="AR4" s="1384"/>
      <c r="AS4" s="1360"/>
      <c r="AT4" s="1360"/>
      <c r="AU4" s="1360"/>
      <c r="AV4" s="1384"/>
      <c r="AW4" s="1384"/>
      <c r="AX4" s="1360"/>
      <c r="AY4" s="1360"/>
      <c r="AZ4" s="1360"/>
      <c r="BA4" s="1360"/>
      <c r="BB4" s="1360"/>
      <c r="BC4" s="1360"/>
      <c r="BD4" s="1360"/>
    </row>
    <row r="5" spans="2:56" ht="15" customHeight="1">
      <c r="B5" s="1355"/>
      <c r="C5" s="1359"/>
      <c r="D5" s="1383" t="s">
        <v>810</v>
      </c>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57"/>
      <c r="AJ5" s="1357"/>
      <c r="AK5" s="1357"/>
      <c r="AL5" s="1357"/>
      <c r="AM5" s="1357"/>
    </row>
    <row r="6" spans="2:56" ht="15" customHeight="1">
      <c r="B6" s="1382" t="s">
        <v>811</v>
      </c>
      <c r="C6" s="1381" t="s">
        <v>260</v>
      </c>
      <c r="D6" s="1380">
        <v>2306.172</v>
      </c>
      <c r="E6" s="1380">
        <v>2329.9690000000001</v>
      </c>
      <c r="F6" s="1380">
        <v>2195.8690000000001</v>
      </c>
      <c r="G6" s="1380">
        <v>2138.6239999999998</v>
      </c>
      <c r="H6" s="1380">
        <v>2139.9029999999998</v>
      </c>
      <c r="I6" s="1380">
        <v>2059.6419999999998</v>
      </c>
      <c r="J6" s="1380">
        <v>2089.9180000000001</v>
      </c>
      <c r="K6" s="1380">
        <v>2065.0329999999999</v>
      </c>
      <c r="L6" s="1380">
        <v>2058.9639999999999</v>
      </c>
      <c r="M6" s="1380">
        <v>1967.251</v>
      </c>
      <c r="N6" s="1380">
        <v>2021.36</v>
      </c>
      <c r="O6" s="1380">
        <v>1948.646</v>
      </c>
      <c r="P6" s="1380">
        <v>1926.713</v>
      </c>
      <c r="Q6" s="1380">
        <v>2009.711</v>
      </c>
      <c r="R6" s="1380">
        <v>1909.1610000000001</v>
      </c>
      <c r="S6" s="1380">
        <v>1807.5709999999999</v>
      </c>
      <c r="T6" s="1380">
        <v>1964.278</v>
      </c>
      <c r="U6" s="1380">
        <v>2017.0550000000001</v>
      </c>
      <c r="V6" s="1380">
        <v>1800.165</v>
      </c>
      <c r="W6" s="1380">
        <v>1496.347</v>
      </c>
      <c r="X6" s="1380">
        <v>1714.44</v>
      </c>
      <c r="Y6" s="1380">
        <v>1714.5250000000001</v>
      </c>
      <c r="Z6" s="1380">
        <v>1725.32</v>
      </c>
      <c r="AA6" s="1380">
        <v>1839.5160000000001</v>
      </c>
      <c r="AB6" s="1380">
        <v>1759.26</v>
      </c>
      <c r="AC6" s="1380">
        <v>1728.7059999999999</v>
      </c>
      <c r="AD6" s="1380">
        <v>1693.0730000000001</v>
      </c>
      <c r="AE6" s="1380">
        <v>1502.0509999999999</v>
      </c>
      <c r="AF6" s="1380">
        <v>1428.1559999999999</v>
      </c>
      <c r="AG6" s="1380">
        <v>1084.2260000000001</v>
      </c>
      <c r="AH6" s="1380">
        <v>897.495</v>
      </c>
      <c r="AI6" s="1357"/>
      <c r="AJ6" s="1357"/>
      <c r="AK6" s="1357"/>
      <c r="AL6" s="1357"/>
      <c r="AM6" s="1357"/>
      <c r="AN6" s="1357"/>
      <c r="AO6" s="1356"/>
      <c r="AP6" s="1356"/>
      <c r="AQ6" s="1356"/>
      <c r="AR6" s="1356"/>
      <c r="AS6" s="1356"/>
      <c r="AT6" s="1356"/>
      <c r="AU6" s="1356"/>
      <c r="AV6" s="1356"/>
      <c r="AW6" s="1356"/>
      <c r="AX6" s="1356"/>
      <c r="AY6" s="1356"/>
      <c r="AZ6" s="1356"/>
      <c r="BA6" s="1356"/>
      <c r="BB6" s="1356"/>
      <c r="BC6" s="1356"/>
      <c r="BD6" s="1356"/>
    </row>
    <row r="7" spans="2:56" ht="15" customHeight="1">
      <c r="B7" s="1382" t="s">
        <v>812</v>
      </c>
      <c r="C7" s="1381" t="s">
        <v>260</v>
      </c>
      <c r="D7" s="1380">
        <v>3200.7139999999999</v>
      </c>
      <c r="E7" s="1380">
        <v>2506.9740000000002</v>
      </c>
      <c r="F7" s="1380">
        <v>2176.2399999999998</v>
      </c>
      <c r="G7" s="1380">
        <v>1982.663</v>
      </c>
      <c r="H7" s="1380">
        <v>1861.239</v>
      </c>
      <c r="I7" s="1380">
        <v>1734.4559999999999</v>
      </c>
      <c r="J7" s="1380">
        <v>1687.845</v>
      </c>
      <c r="K7" s="1380">
        <v>1595.4290000000001</v>
      </c>
      <c r="L7" s="1380">
        <v>1514.0050000000001</v>
      </c>
      <c r="M7" s="1380">
        <v>1472.7760000000001</v>
      </c>
      <c r="N7" s="1380">
        <v>1550.1179999999999</v>
      </c>
      <c r="O7" s="1380">
        <v>1633.04</v>
      </c>
      <c r="P7" s="1380">
        <v>1662.9390000000001</v>
      </c>
      <c r="Q7" s="1380">
        <v>1639.2370000000001</v>
      </c>
      <c r="R7" s="1380">
        <v>1647.942</v>
      </c>
      <c r="S7" s="1380">
        <v>1595.7470000000001</v>
      </c>
      <c r="T7" s="1380">
        <v>1575.5740000000001</v>
      </c>
      <c r="U7" s="1380">
        <v>1612.778</v>
      </c>
      <c r="V7" s="1380">
        <v>1554.346</v>
      </c>
      <c r="W7" s="1380">
        <v>1507.106</v>
      </c>
      <c r="X7" s="1380">
        <v>1511.78</v>
      </c>
      <c r="Y7" s="1380">
        <v>1564.3230000000001</v>
      </c>
      <c r="Z7" s="1380">
        <v>1644.547</v>
      </c>
      <c r="AA7" s="1380">
        <v>1628.7190000000001</v>
      </c>
      <c r="AB7" s="1380">
        <v>1573.962</v>
      </c>
      <c r="AC7" s="1380">
        <v>1565.4949999999999</v>
      </c>
      <c r="AD7" s="1380">
        <v>1510.693</v>
      </c>
      <c r="AE7" s="1380">
        <v>1507.296</v>
      </c>
      <c r="AF7" s="1380">
        <v>1480.539</v>
      </c>
      <c r="AG7" s="1380">
        <v>1162.9580000000001</v>
      </c>
      <c r="AH7" s="1380">
        <v>957.65899999999999</v>
      </c>
      <c r="AI7" s="1357"/>
      <c r="AJ7" s="1357"/>
      <c r="AK7" s="1357"/>
      <c r="AL7" s="1357"/>
      <c r="AM7" s="1357"/>
      <c r="AN7" s="1357"/>
      <c r="AO7" s="1356"/>
      <c r="AP7" s="1356"/>
      <c r="AQ7" s="1356"/>
      <c r="AR7" s="1356"/>
      <c r="AS7" s="1356"/>
      <c r="AT7" s="1356"/>
      <c r="AU7" s="1356"/>
      <c r="AV7" s="1356"/>
      <c r="AW7" s="1356"/>
      <c r="AX7" s="1356"/>
      <c r="AY7" s="1356"/>
      <c r="AZ7" s="1356"/>
      <c r="BA7" s="1356"/>
      <c r="BB7" s="1356"/>
      <c r="BC7" s="1356"/>
      <c r="BD7" s="1356"/>
    </row>
    <row r="8" spans="2:56" ht="15" customHeight="1">
      <c r="B8" s="1382" t="s">
        <v>813</v>
      </c>
      <c r="C8" s="1381" t="s">
        <v>260</v>
      </c>
      <c r="D8" s="1380">
        <v>5227.5910000000003</v>
      </c>
      <c r="E8" s="1380">
        <v>5546.9560000000001</v>
      </c>
      <c r="F8" s="1380">
        <v>5628.14</v>
      </c>
      <c r="G8" s="1380">
        <v>5745.759</v>
      </c>
      <c r="H8" s="1380">
        <v>5692.3729999999996</v>
      </c>
      <c r="I8" s="1380">
        <v>5688.9260000000004</v>
      </c>
      <c r="J8" s="1380">
        <v>5808.3010000000004</v>
      </c>
      <c r="K8" s="1380">
        <v>5753.1139999999996</v>
      </c>
      <c r="L8" s="1380">
        <v>5775.1670000000004</v>
      </c>
      <c r="M8" s="1380">
        <v>5598.5379999999996</v>
      </c>
      <c r="N8" s="1380">
        <v>5498.5659999999998</v>
      </c>
      <c r="O8" s="1380">
        <v>5577.0020000000004</v>
      </c>
      <c r="P8" s="1380">
        <v>5381.2359999999999</v>
      </c>
      <c r="Q8" s="1380">
        <v>5286.3090000000002</v>
      </c>
      <c r="R8" s="1380">
        <v>5214.0910000000003</v>
      </c>
      <c r="S8" s="1380">
        <v>5165.79</v>
      </c>
      <c r="T8" s="1380">
        <v>5120.7259999999997</v>
      </c>
      <c r="U8" s="1380">
        <v>4625.915</v>
      </c>
      <c r="V8" s="1380">
        <v>4903.5200000000004</v>
      </c>
      <c r="W8" s="1380">
        <v>4635.2960000000003</v>
      </c>
      <c r="X8" s="1380">
        <v>4683.57</v>
      </c>
      <c r="Y8" s="1380">
        <v>4524.5249999999996</v>
      </c>
      <c r="Z8" s="1380">
        <v>4526.5450000000001</v>
      </c>
      <c r="AA8" s="1380">
        <v>4627.8990000000003</v>
      </c>
      <c r="AB8" s="1380">
        <v>4492.7719999999999</v>
      </c>
      <c r="AC8" s="1380">
        <v>4491.4989999999998</v>
      </c>
      <c r="AD8" s="1380">
        <v>4566.0789999999997</v>
      </c>
      <c r="AE8" s="1380">
        <v>4671.3149999999996</v>
      </c>
      <c r="AF8" s="1380">
        <v>4451.8010000000004</v>
      </c>
      <c r="AG8" s="1380">
        <v>4511.3940000000002</v>
      </c>
      <c r="AH8" s="1380">
        <v>4086.8159999999998</v>
      </c>
      <c r="AI8" s="1357"/>
      <c r="AJ8" s="1357"/>
      <c r="AK8" s="1357"/>
      <c r="AL8" s="1357"/>
      <c r="AM8" s="1357"/>
      <c r="AN8" s="1357"/>
      <c r="AO8" s="1356"/>
      <c r="AP8" s="1356"/>
      <c r="AQ8" s="1356"/>
      <c r="AR8" s="1356"/>
      <c r="AS8" s="1356"/>
      <c r="AT8" s="1356"/>
      <c r="AU8" s="1356"/>
      <c r="AV8" s="1356"/>
      <c r="AW8" s="1356"/>
      <c r="AX8" s="1356"/>
      <c r="AY8" s="1356"/>
      <c r="AZ8" s="1356"/>
      <c r="BA8" s="1356"/>
      <c r="BB8" s="1356"/>
      <c r="BC8" s="1356"/>
      <c r="BD8" s="1356"/>
    </row>
    <row r="9" spans="2:56" ht="15" customHeight="1">
      <c r="B9" s="1382" t="s">
        <v>2</v>
      </c>
      <c r="C9" s="1381" t="s">
        <v>260</v>
      </c>
      <c r="D9" s="1380">
        <v>2303.9490000000001</v>
      </c>
      <c r="E9" s="1380">
        <v>2421.953</v>
      </c>
      <c r="F9" s="1380">
        <v>2398.1390000000001</v>
      </c>
      <c r="G9" s="1380">
        <v>2536.125</v>
      </c>
      <c r="H9" s="1380">
        <v>2580.4209999999998</v>
      </c>
      <c r="I9" s="1380">
        <v>2811.98</v>
      </c>
      <c r="J9" s="1380">
        <v>3144.9989999999998</v>
      </c>
      <c r="K9" s="1380">
        <v>3005.3159999999998</v>
      </c>
      <c r="L9" s="1380">
        <v>3031.1840000000002</v>
      </c>
      <c r="M9" s="1380">
        <v>3022.1060000000002</v>
      </c>
      <c r="N9" s="1380">
        <v>2995.569</v>
      </c>
      <c r="O9" s="1380">
        <v>3158.2750000000001</v>
      </c>
      <c r="P9" s="1380">
        <v>3156.9830000000002</v>
      </c>
      <c r="Q9" s="1380">
        <v>3193.9929999999999</v>
      </c>
      <c r="R9" s="1380">
        <v>3209.2559999999999</v>
      </c>
      <c r="S9" s="1380">
        <v>3260.7930000000001</v>
      </c>
      <c r="T9" s="1380">
        <v>3326.4870000000001</v>
      </c>
      <c r="U9" s="1380">
        <v>3201.3</v>
      </c>
      <c r="V9" s="1380">
        <v>3230.8</v>
      </c>
      <c r="W9" s="1380">
        <v>3046.587</v>
      </c>
      <c r="X9" s="1380">
        <v>3180.8919999999998</v>
      </c>
      <c r="Y9" s="1380">
        <v>2923.3739999999998</v>
      </c>
      <c r="Z9" s="1380">
        <v>2933.22</v>
      </c>
      <c r="AA9" s="1380">
        <v>3073.5479999999998</v>
      </c>
      <c r="AB9" s="1380">
        <v>2671.6819999999998</v>
      </c>
      <c r="AC9" s="1380">
        <v>2780.634</v>
      </c>
      <c r="AD9" s="1380">
        <v>3067.5520000000001</v>
      </c>
      <c r="AE9" s="1380">
        <v>3166.5859999999998</v>
      </c>
      <c r="AF9" s="1380">
        <v>3098.6309999999999</v>
      </c>
      <c r="AG9" s="1380">
        <v>3221.866</v>
      </c>
      <c r="AH9" s="1380">
        <v>3147.4670000000001</v>
      </c>
      <c r="AI9" s="1357"/>
      <c r="AJ9" s="1357"/>
      <c r="AK9" s="1357"/>
      <c r="AL9" s="1357"/>
      <c r="AM9" s="1357"/>
      <c r="AN9" s="1357"/>
      <c r="AO9" s="1356"/>
      <c r="AP9" s="1356"/>
      <c r="AQ9" s="1356"/>
      <c r="AR9" s="1356"/>
      <c r="AS9" s="1356"/>
      <c r="AT9" s="1356"/>
      <c r="AU9" s="1356"/>
      <c r="AV9" s="1356"/>
      <c r="AW9" s="1356"/>
      <c r="AX9" s="1356"/>
      <c r="AY9" s="1356"/>
      <c r="AZ9" s="1356"/>
      <c r="BA9" s="1356"/>
      <c r="BB9" s="1356"/>
      <c r="BC9" s="1356"/>
      <c r="BD9" s="1356"/>
    </row>
    <row r="10" spans="2:56" ht="15" customHeight="1">
      <c r="B10" s="1379" t="s">
        <v>814</v>
      </c>
      <c r="C10" s="1381" t="s">
        <v>260</v>
      </c>
      <c r="D10" s="1380">
        <v>2292.779</v>
      </c>
      <c r="E10" s="1380">
        <v>2409.0940000000001</v>
      </c>
      <c r="F10" s="1380">
        <v>2381.857</v>
      </c>
      <c r="G10" s="1380">
        <v>2520.4079999999999</v>
      </c>
      <c r="H10" s="1380">
        <v>2566.538</v>
      </c>
      <c r="I10" s="1380">
        <v>2798.5450000000001</v>
      </c>
      <c r="J10" s="1380">
        <v>3131.6759999999999</v>
      </c>
      <c r="K10" s="1380">
        <v>2991.721</v>
      </c>
      <c r="L10" s="1380">
        <v>3019.1410000000001</v>
      </c>
      <c r="M10" s="1380">
        <v>3010.2869999999998</v>
      </c>
      <c r="N10" s="1380">
        <v>2985.2849999999999</v>
      </c>
      <c r="O10" s="1380">
        <v>3148.1350000000002</v>
      </c>
      <c r="P10" s="1380">
        <v>3143.26</v>
      </c>
      <c r="Q10" s="1380">
        <v>3181.3910000000001</v>
      </c>
      <c r="R10" s="1380">
        <v>3197.558</v>
      </c>
      <c r="S10" s="1380">
        <v>3250.1179999999999</v>
      </c>
      <c r="T10" s="1380">
        <v>3312.248</v>
      </c>
      <c r="U10" s="1380">
        <v>3190.9029999999998</v>
      </c>
      <c r="V10" s="1380">
        <v>3222.0230000000001</v>
      </c>
      <c r="W10" s="1380">
        <v>3039.4839999999999</v>
      </c>
      <c r="X10" s="1380">
        <v>3170.5650000000001</v>
      </c>
      <c r="Y10" s="1380">
        <v>2910.9859999999999</v>
      </c>
      <c r="Z10" s="1380">
        <v>2919.962</v>
      </c>
      <c r="AA10" s="1380">
        <v>3059.076</v>
      </c>
      <c r="AB10" s="1380">
        <v>2660.221</v>
      </c>
      <c r="AC10" s="1380">
        <v>2770.33</v>
      </c>
      <c r="AD10" s="1380">
        <v>3055.8510000000001</v>
      </c>
      <c r="AE10" s="1380">
        <v>3158.585</v>
      </c>
      <c r="AF10" s="1380">
        <v>3090.6260000000002</v>
      </c>
      <c r="AG10" s="1380">
        <v>3214.1889999999999</v>
      </c>
      <c r="AH10" s="1380">
        <v>3136.05</v>
      </c>
      <c r="AI10" s="1357"/>
      <c r="AJ10" s="1357"/>
      <c r="AK10" s="1357"/>
      <c r="AL10" s="1357"/>
      <c r="AM10" s="1357"/>
      <c r="AN10" s="1357"/>
      <c r="AO10" s="1356"/>
      <c r="AP10" s="1356"/>
      <c r="AQ10" s="1356"/>
      <c r="AR10" s="1356"/>
      <c r="AS10" s="1356"/>
      <c r="AT10" s="1356"/>
      <c r="AU10" s="1356"/>
      <c r="AV10" s="1356"/>
      <c r="AW10" s="1356"/>
      <c r="AX10" s="1356"/>
      <c r="AY10" s="1356"/>
      <c r="AZ10" s="1356"/>
      <c r="BA10" s="1356"/>
      <c r="BB10" s="1356"/>
      <c r="BC10" s="1356"/>
      <c r="BD10" s="1356"/>
    </row>
    <row r="11" spans="2:56" ht="15" customHeight="1">
      <c r="B11" s="1382" t="s">
        <v>815</v>
      </c>
      <c r="C11" s="1381" t="s">
        <v>260</v>
      </c>
      <c r="D11" s="1380">
        <v>196.42400000000001</v>
      </c>
      <c r="E11" s="1380">
        <v>197.33500000000001</v>
      </c>
      <c r="F11" s="1380">
        <v>207.18899999999999</v>
      </c>
      <c r="G11" s="1380">
        <v>227.83600000000001</v>
      </c>
      <c r="H11" s="1380">
        <v>252.75200000000001</v>
      </c>
      <c r="I11" s="1380">
        <v>274.71199999999999</v>
      </c>
      <c r="J11" s="1380">
        <v>269.81599999999997</v>
      </c>
      <c r="K11" s="1380">
        <v>344.452</v>
      </c>
      <c r="L11" s="1380">
        <v>379.17099999999999</v>
      </c>
      <c r="M11" s="1380">
        <v>403.38200000000001</v>
      </c>
      <c r="N11" s="1380">
        <v>416.57400000000001</v>
      </c>
      <c r="O11" s="1380">
        <v>432.214</v>
      </c>
      <c r="P11" s="1380">
        <v>455.476</v>
      </c>
      <c r="Q11" s="1380">
        <v>560.83399999999995</v>
      </c>
      <c r="R11" s="1380">
        <v>650.12699999999995</v>
      </c>
      <c r="S11" s="1380">
        <v>769.37699999999995</v>
      </c>
      <c r="T11" s="1380">
        <v>938.56299999999999</v>
      </c>
      <c r="U11" s="1380">
        <v>1116.5340000000001</v>
      </c>
      <c r="V11" s="1380">
        <v>1147.0250000000001</v>
      </c>
      <c r="W11" s="1380">
        <v>1201.0319999999999</v>
      </c>
      <c r="X11" s="1380">
        <v>1413.1949999999999</v>
      </c>
      <c r="Y11" s="1380">
        <v>1462.5060000000001</v>
      </c>
      <c r="Z11" s="1380">
        <v>1384.809</v>
      </c>
      <c r="AA11" s="1380">
        <v>1498.6559999999999</v>
      </c>
      <c r="AB11" s="1380">
        <v>1518.539</v>
      </c>
      <c r="AC11" s="1380">
        <v>1643.7840000000001</v>
      </c>
      <c r="AD11" s="1380">
        <v>1676.2449999999999</v>
      </c>
      <c r="AE11" s="1380">
        <v>1797.4590000000001</v>
      </c>
      <c r="AF11" s="1380">
        <v>1802.12</v>
      </c>
      <c r="AG11" s="1380">
        <v>1904.453</v>
      </c>
      <c r="AH11" s="1380">
        <v>1961.1389999999999</v>
      </c>
      <c r="AI11" s="1357"/>
      <c r="AJ11" s="1357"/>
      <c r="AK11" s="1357"/>
      <c r="AL11" s="1357"/>
      <c r="AM11" s="1357"/>
      <c r="AN11" s="1357"/>
      <c r="AO11" s="1356"/>
      <c r="AP11" s="1356"/>
      <c r="AQ11" s="1356"/>
      <c r="AR11" s="1356"/>
      <c r="AS11" s="1356"/>
      <c r="AT11" s="1356"/>
      <c r="AU11" s="1356"/>
      <c r="AV11" s="1356"/>
      <c r="AW11" s="1356"/>
      <c r="AX11" s="1356"/>
      <c r="AY11" s="1356"/>
      <c r="AZ11" s="1356"/>
      <c r="BA11" s="1356"/>
      <c r="BB11" s="1356"/>
      <c r="BC11" s="1356"/>
      <c r="BD11" s="1356"/>
    </row>
    <row r="12" spans="2:56" ht="15" customHeight="1">
      <c r="B12" s="1382" t="s">
        <v>19</v>
      </c>
      <c r="C12" s="1381" t="s">
        <v>260</v>
      </c>
      <c r="D12" s="1380">
        <v>0</v>
      </c>
      <c r="E12" s="1380">
        <v>0</v>
      </c>
      <c r="F12" s="1380">
        <v>0</v>
      </c>
      <c r="G12" s="1380">
        <v>0</v>
      </c>
      <c r="H12" s="1380">
        <v>0</v>
      </c>
      <c r="I12" s="1380">
        <v>0</v>
      </c>
      <c r="J12" s="1380">
        <v>0</v>
      </c>
      <c r="K12" s="1380">
        <v>0</v>
      </c>
      <c r="L12" s="1380">
        <v>0</v>
      </c>
      <c r="M12" s="1380">
        <v>0</v>
      </c>
      <c r="N12" s="1380">
        <v>56.462000000000003</v>
      </c>
      <c r="O12" s="1380">
        <v>51.387999999999998</v>
      </c>
      <c r="P12" s="1380">
        <v>43.414999999999999</v>
      </c>
      <c r="Q12" s="1380">
        <v>138.404</v>
      </c>
      <c r="R12" s="1380">
        <v>164.614</v>
      </c>
      <c r="S12" s="1380">
        <v>210.995</v>
      </c>
      <c r="T12" s="1380">
        <v>156.65</v>
      </c>
      <c r="U12" s="1380">
        <v>159.03200000000001</v>
      </c>
      <c r="V12" s="1380">
        <v>201.64599999999999</v>
      </c>
      <c r="W12" s="1380">
        <v>224.12</v>
      </c>
      <c r="X12" s="1380">
        <v>243.29400000000001</v>
      </c>
      <c r="Y12" s="1380">
        <v>254.80099999999999</v>
      </c>
      <c r="Z12" s="1380">
        <v>230.726</v>
      </c>
      <c r="AA12" s="1380">
        <v>207.82400000000001</v>
      </c>
      <c r="AB12" s="1380">
        <v>225.78200000000001</v>
      </c>
      <c r="AC12" s="1380">
        <v>223.911</v>
      </c>
      <c r="AD12" s="1380">
        <v>235.58600000000001</v>
      </c>
      <c r="AE12" s="1380">
        <v>234.51300000000001</v>
      </c>
      <c r="AF12" s="1380">
        <v>214.10499999999999</v>
      </c>
      <c r="AG12" s="1380">
        <v>218.297</v>
      </c>
      <c r="AH12" s="1380">
        <v>214.304</v>
      </c>
      <c r="AI12" s="1357"/>
      <c r="AJ12" s="1357"/>
      <c r="AK12" s="1357"/>
      <c r="AL12" s="1357"/>
      <c r="AM12" s="1357"/>
      <c r="AN12" s="1357"/>
      <c r="AO12" s="1356"/>
      <c r="AP12" s="1356"/>
      <c r="AQ12" s="1356"/>
      <c r="AR12" s="1356"/>
      <c r="AS12" s="1356"/>
      <c r="AT12" s="1356"/>
      <c r="AU12" s="1356"/>
      <c r="AV12" s="1356"/>
      <c r="AW12" s="1356"/>
      <c r="AX12" s="1356"/>
      <c r="AY12" s="1356"/>
      <c r="AZ12" s="1356"/>
      <c r="BA12" s="1356"/>
      <c r="BB12" s="1356"/>
      <c r="BC12" s="1356"/>
      <c r="BD12" s="1356"/>
    </row>
    <row r="13" spans="2:56" ht="15" customHeight="1">
      <c r="B13" s="1382" t="s">
        <v>816</v>
      </c>
      <c r="C13" s="1381" t="s">
        <v>260</v>
      </c>
      <c r="D13" s="1380">
        <v>2.8400000000000034</v>
      </c>
      <c r="E13" s="1380">
        <v>-2.0710000000000122</v>
      </c>
      <c r="F13" s="1380">
        <v>-19.152000000000001</v>
      </c>
      <c r="G13" s="1380">
        <v>3.1280000000000001</v>
      </c>
      <c r="H13" s="1380">
        <v>8.4130000000000109</v>
      </c>
      <c r="I13" s="1380">
        <v>17.365999999999985</v>
      </c>
      <c r="J13" s="1380">
        <v>-18.957999999999998</v>
      </c>
      <c r="K13" s="1380">
        <v>-8.4570000000000221</v>
      </c>
      <c r="L13" s="1380">
        <v>-2.296999999999997</v>
      </c>
      <c r="M13" s="1380">
        <v>3.7439999999999998</v>
      </c>
      <c r="N13" s="1380">
        <v>11.004999999999995</v>
      </c>
      <c r="O13" s="1380">
        <v>9.8060000000000116</v>
      </c>
      <c r="P13" s="1380">
        <v>2.4770000000000039</v>
      </c>
      <c r="Q13" s="1380">
        <v>-29.051999999999992</v>
      </c>
      <c r="R13" s="1380">
        <v>-26.300999999999988</v>
      </c>
      <c r="S13" s="1380">
        <v>-30.509999999999991</v>
      </c>
      <c r="T13" s="1380">
        <v>-71.175999999999988</v>
      </c>
      <c r="U13" s="1380">
        <v>-68.813999999999993</v>
      </c>
      <c r="V13" s="1380">
        <v>-80.819999999999993</v>
      </c>
      <c r="W13" s="1380">
        <v>-51.596000000000004</v>
      </c>
      <c r="X13" s="1380">
        <v>-63.745000000000005</v>
      </c>
      <c r="Y13" s="1380">
        <v>-22.575999999999993</v>
      </c>
      <c r="Z13" s="1380">
        <v>-83.121000000000009</v>
      </c>
      <c r="AA13" s="1380">
        <v>-115.899</v>
      </c>
      <c r="AB13" s="1380">
        <v>-121.99300000000002</v>
      </c>
      <c r="AC13" s="1380">
        <v>-173.81700000000001</v>
      </c>
      <c r="AD13" s="1380">
        <v>-181.89</v>
      </c>
      <c r="AE13" s="1380">
        <v>-188.85300000000001</v>
      </c>
      <c r="AF13" s="1380">
        <v>-175.44600000000003</v>
      </c>
      <c r="AG13" s="1380">
        <v>-117.60500000000002</v>
      </c>
      <c r="AH13" s="1380">
        <v>-67.983000000000004</v>
      </c>
      <c r="AI13" s="1357"/>
      <c r="AJ13" s="1357"/>
      <c r="AK13" s="1357"/>
      <c r="AL13" s="1357"/>
      <c r="AM13" s="1357"/>
      <c r="AN13" s="1357"/>
      <c r="AO13" s="1356"/>
      <c r="AP13" s="1356"/>
      <c r="AQ13" s="1356"/>
      <c r="AR13" s="1356"/>
      <c r="AS13" s="1356"/>
      <c r="AT13" s="1356"/>
      <c r="AU13" s="1356"/>
      <c r="AV13" s="1356"/>
      <c r="AW13" s="1356"/>
      <c r="AX13" s="1356"/>
      <c r="AY13" s="1356"/>
      <c r="AZ13" s="1356"/>
      <c r="BA13" s="1356"/>
      <c r="BB13" s="1356"/>
      <c r="BC13" s="1356"/>
      <c r="BD13" s="1356"/>
    </row>
    <row r="14" spans="2:56" ht="15" customHeight="1">
      <c r="B14" s="1382" t="s">
        <v>31</v>
      </c>
      <c r="C14" s="1381" t="s">
        <v>260</v>
      </c>
      <c r="D14" s="1380">
        <v>1667.5440000000001</v>
      </c>
      <c r="E14" s="1380">
        <v>1608.655</v>
      </c>
      <c r="F14" s="1380">
        <v>1733.0309999999999</v>
      </c>
      <c r="G14" s="1380">
        <v>1674.885</v>
      </c>
      <c r="H14" s="1380">
        <v>1650.1479999999999</v>
      </c>
      <c r="I14" s="1380">
        <v>1681.89</v>
      </c>
      <c r="J14" s="1380">
        <v>1764.0160000000001</v>
      </c>
      <c r="K14" s="1380">
        <v>1859.0409999999999</v>
      </c>
      <c r="L14" s="1380">
        <v>1764.375</v>
      </c>
      <c r="M14" s="1380">
        <v>1855.48</v>
      </c>
      <c r="N14" s="1380">
        <v>1851.1479999999999</v>
      </c>
      <c r="O14" s="1380">
        <v>1868.2550000000001</v>
      </c>
      <c r="P14" s="1380">
        <v>1798.1210000000001</v>
      </c>
      <c r="Q14" s="1380">
        <v>1800.64</v>
      </c>
      <c r="R14" s="1380">
        <v>1822.452</v>
      </c>
      <c r="S14" s="1380">
        <v>1778.5940000000001</v>
      </c>
      <c r="T14" s="1380">
        <v>1825.6890000000001</v>
      </c>
      <c r="U14" s="1380">
        <v>1533.075</v>
      </c>
      <c r="V14" s="1380">
        <v>1623.0070000000001</v>
      </c>
      <c r="W14" s="1380">
        <v>1471.9739999999999</v>
      </c>
      <c r="X14" s="1380">
        <v>1533.33</v>
      </c>
      <c r="Y14" s="1380">
        <v>1177.8579999999999</v>
      </c>
      <c r="Z14" s="1380">
        <v>1085.011</v>
      </c>
      <c r="AA14" s="1380">
        <v>1061.345</v>
      </c>
      <c r="AB14" s="1380">
        <v>1059.5830000000001</v>
      </c>
      <c r="AC14" s="1380">
        <v>1001.297</v>
      </c>
      <c r="AD14" s="1380">
        <v>923.27599999999995</v>
      </c>
      <c r="AE14" s="1380">
        <v>832.62300000000005</v>
      </c>
      <c r="AF14" s="1380">
        <v>829.13599999999997</v>
      </c>
      <c r="AG14" s="1380">
        <v>818.952</v>
      </c>
      <c r="AH14" s="1380">
        <v>702.35299999999995</v>
      </c>
      <c r="AI14" s="1357"/>
      <c r="AJ14" s="1357"/>
      <c r="AK14" s="1357"/>
      <c r="AL14" s="1357"/>
      <c r="AM14" s="1357"/>
      <c r="AN14" s="1357"/>
      <c r="AO14" s="1356"/>
      <c r="AP14" s="1356"/>
      <c r="AQ14" s="1356"/>
      <c r="AR14" s="1356"/>
      <c r="AS14" s="1356"/>
      <c r="AT14" s="1356"/>
      <c r="AU14" s="1356"/>
      <c r="AV14" s="1356"/>
      <c r="AW14" s="1356"/>
      <c r="AX14" s="1356"/>
      <c r="AY14" s="1356"/>
      <c r="AZ14" s="1356"/>
      <c r="BA14" s="1356"/>
      <c r="BB14" s="1356"/>
      <c r="BC14" s="1356"/>
      <c r="BD14" s="1356"/>
    </row>
    <row r="15" spans="2:56" ht="15" customHeight="1">
      <c r="B15" s="1387" t="s">
        <v>0</v>
      </c>
      <c r="C15" s="1378" t="s">
        <v>260</v>
      </c>
      <c r="D15" s="1377">
        <v>14905.234</v>
      </c>
      <c r="E15" s="1377">
        <v>14609.771000000001</v>
      </c>
      <c r="F15" s="1377">
        <v>14319.456000000002</v>
      </c>
      <c r="G15" s="1377">
        <v>14309.02</v>
      </c>
      <c r="H15" s="1377">
        <v>14185.249</v>
      </c>
      <c r="I15" s="1377">
        <v>14268.972</v>
      </c>
      <c r="J15" s="1377">
        <v>14745.936999999998</v>
      </c>
      <c r="K15" s="1377">
        <v>14613.928</v>
      </c>
      <c r="L15" s="1377">
        <v>14520.569</v>
      </c>
      <c r="M15" s="1377">
        <v>14323.277</v>
      </c>
      <c r="N15" s="1377">
        <v>14400.802000000001</v>
      </c>
      <c r="O15" s="1377">
        <v>14678.626</v>
      </c>
      <c r="P15" s="1377">
        <v>14427.359999999999</v>
      </c>
      <c r="Q15" s="1377">
        <v>14600.076000000001</v>
      </c>
      <c r="R15" s="1377">
        <v>14591.342000000001</v>
      </c>
      <c r="S15" s="1377">
        <v>14558.357</v>
      </c>
      <c r="T15" s="1377">
        <v>14836.790999999999</v>
      </c>
      <c r="U15" s="1377">
        <v>14196.875000000002</v>
      </c>
      <c r="V15" s="1377">
        <v>14379.688999999998</v>
      </c>
      <c r="W15" s="1377">
        <v>13530.866</v>
      </c>
      <c r="X15" s="1377">
        <v>14216.756000000001</v>
      </c>
      <c r="Y15" s="1377">
        <v>13599.335999999999</v>
      </c>
      <c r="Z15" s="1377">
        <v>13447.057000000001</v>
      </c>
      <c r="AA15" s="1377">
        <v>13821.608</v>
      </c>
      <c r="AB15" s="1377">
        <v>13179.587</v>
      </c>
      <c r="AC15" s="1377">
        <v>13261.509</v>
      </c>
      <c r="AD15" s="1377">
        <v>13490.614</v>
      </c>
      <c r="AE15" s="1377">
        <v>13522.99</v>
      </c>
      <c r="AF15" s="1377">
        <v>13129.042000000001</v>
      </c>
      <c r="AG15" s="1377">
        <v>12804.541000000001</v>
      </c>
      <c r="AH15" s="1377">
        <v>11899.25</v>
      </c>
      <c r="AI15" s="1356"/>
      <c r="AJ15" s="1356"/>
      <c r="AK15" s="1356"/>
      <c r="AL15" s="1356"/>
      <c r="AM15" s="1356"/>
      <c r="AN15" s="1356"/>
      <c r="AO15" s="1356"/>
      <c r="AP15" s="1356"/>
      <c r="AQ15" s="1356"/>
      <c r="AR15" s="1356"/>
      <c r="AS15" s="1356"/>
      <c r="AT15" s="1356"/>
      <c r="AU15" s="1356"/>
      <c r="AV15" s="1356"/>
      <c r="AW15" s="1356"/>
      <c r="AX15" s="1356"/>
      <c r="AY15" s="1356"/>
      <c r="AZ15" s="1356"/>
      <c r="BA15" s="1356"/>
      <c r="BB15" s="1356"/>
      <c r="BC15" s="1356"/>
      <c r="BD15" s="1356"/>
    </row>
    <row r="16" spans="2:56" ht="15" customHeight="1">
      <c r="B16" s="1376"/>
      <c r="C16" s="1359"/>
      <c r="D16" s="1375" t="s">
        <v>817</v>
      </c>
      <c r="E16" s="1374"/>
      <c r="F16" s="1374"/>
      <c r="G16" s="1374"/>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3"/>
      <c r="AJ16" s="1373"/>
      <c r="AK16" s="1373"/>
      <c r="AL16" s="1373"/>
      <c r="AM16" s="1373"/>
      <c r="AN16" s="1360"/>
      <c r="AO16" s="1356"/>
      <c r="AP16" s="1356"/>
      <c r="AQ16" s="1356"/>
      <c r="AR16" s="1356"/>
      <c r="AS16" s="1356"/>
      <c r="AT16" s="1356"/>
      <c r="AU16" s="1356"/>
      <c r="AV16" s="1356"/>
      <c r="AW16" s="1356"/>
      <c r="AX16" s="1356"/>
      <c r="AY16" s="1356"/>
      <c r="AZ16" s="1356"/>
      <c r="BA16" s="1356"/>
      <c r="BB16" s="1356"/>
      <c r="BC16" s="1356"/>
      <c r="BD16" s="1356"/>
    </row>
    <row r="17" spans="2:56" ht="15" customHeight="1">
      <c r="B17" s="1382" t="s">
        <v>811</v>
      </c>
      <c r="C17" s="1372" t="s">
        <v>818</v>
      </c>
      <c r="D17" s="1371">
        <v>78.686999999999998</v>
      </c>
      <c r="E17" s="1371">
        <v>79.498999999999995</v>
      </c>
      <c r="F17" s="1371">
        <v>74.924000000000007</v>
      </c>
      <c r="G17" s="1371">
        <v>72.971000000000004</v>
      </c>
      <c r="H17" s="1371">
        <v>73.013999999999996</v>
      </c>
      <c r="I17" s="1371">
        <v>70.275999999999996</v>
      </c>
      <c r="J17" s="1371">
        <v>71.308999999999997</v>
      </c>
      <c r="K17" s="1371">
        <v>70.459999999999994</v>
      </c>
      <c r="L17" s="1371">
        <v>70.253</v>
      </c>
      <c r="M17" s="1371">
        <v>67.123000000000005</v>
      </c>
      <c r="N17" s="1371">
        <v>68.97</v>
      </c>
      <c r="O17" s="1371">
        <v>66.489000000000004</v>
      </c>
      <c r="P17" s="1371">
        <v>65.739999999999995</v>
      </c>
      <c r="Q17" s="1371">
        <v>68.572000000000003</v>
      </c>
      <c r="R17" s="1371">
        <v>65.141000000000005</v>
      </c>
      <c r="S17" s="1371">
        <v>61.674999999999997</v>
      </c>
      <c r="T17" s="1371">
        <v>67.022000000000006</v>
      </c>
      <c r="U17" s="1371">
        <v>68.822999999999993</v>
      </c>
      <c r="V17" s="1371">
        <v>61.421999999999997</v>
      </c>
      <c r="W17" s="1371">
        <v>51.055999999999997</v>
      </c>
      <c r="X17" s="1371">
        <v>58.497</v>
      </c>
      <c r="Y17" s="1371">
        <v>58.5</v>
      </c>
      <c r="Z17" s="1371">
        <v>58.869</v>
      </c>
      <c r="AA17" s="1371">
        <v>62.765000000000001</v>
      </c>
      <c r="AB17" s="1371">
        <v>60.027000000000001</v>
      </c>
      <c r="AC17" s="1371">
        <v>58.984000000000002</v>
      </c>
      <c r="AD17" s="1371">
        <v>57.768000000000001</v>
      </c>
      <c r="AE17" s="1371">
        <v>51.250999999999998</v>
      </c>
      <c r="AF17" s="1371">
        <v>48.728999999999999</v>
      </c>
      <c r="AG17" s="1371">
        <v>36.994</v>
      </c>
      <c r="AH17" s="1371">
        <v>30.623000000000001</v>
      </c>
      <c r="AI17" s="1373"/>
      <c r="AJ17" s="1373"/>
      <c r="AK17" s="1373"/>
      <c r="AL17" s="1373"/>
      <c r="AM17" s="1373"/>
      <c r="AN17" s="1373"/>
      <c r="AO17" s="1356"/>
      <c r="AP17" s="1356"/>
      <c r="AQ17" s="1356"/>
      <c r="AR17" s="1356"/>
      <c r="AS17" s="1356"/>
      <c r="AT17" s="1356"/>
      <c r="AU17" s="1356"/>
      <c r="AV17" s="1356"/>
      <c r="AW17" s="1356"/>
      <c r="AX17" s="1356"/>
      <c r="AY17" s="1356"/>
      <c r="AZ17" s="1356"/>
      <c r="BA17" s="1356"/>
      <c r="BB17" s="1356"/>
      <c r="BC17" s="1356"/>
      <c r="BD17" s="1356"/>
    </row>
    <row r="18" spans="2:56" ht="15" customHeight="1">
      <c r="B18" s="1382" t="s">
        <v>812</v>
      </c>
      <c r="C18" s="1372" t="s">
        <v>818</v>
      </c>
      <c r="D18" s="1371">
        <v>109.21</v>
      </c>
      <c r="E18" s="1371">
        <v>85.539000000000001</v>
      </c>
      <c r="F18" s="1371">
        <v>74.254000000000005</v>
      </c>
      <c r="G18" s="1371">
        <v>67.649000000000001</v>
      </c>
      <c r="H18" s="1371">
        <v>63.506</v>
      </c>
      <c r="I18" s="1371">
        <v>59.18</v>
      </c>
      <c r="J18" s="1371">
        <v>57.59</v>
      </c>
      <c r="K18" s="1371">
        <v>54.436999999999998</v>
      </c>
      <c r="L18" s="1371">
        <v>51.658000000000001</v>
      </c>
      <c r="M18" s="1371">
        <v>50.252000000000002</v>
      </c>
      <c r="N18" s="1371">
        <v>52.890999999999998</v>
      </c>
      <c r="O18" s="1371">
        <v>55.72</v>
      </c>
      <c r="P18" s="1371">
        <v>56.74</v>
      </c>
      <c r="Q18" s="1371">
        <v>55.930999999999997</v>
      </c>
      <c r="R18" s="1371">
        <v>56.228000000000002</v>
      </c>
      <c r="S18" s="1371">
        <v>54.447000000000003</v>
      </c>
      <c r="T18" s="1371">
        <v>53.759</v>
      </c>
      <c r="U18" s="1371">
        <v>55.029000000000003</v>
      </c>
      <c r="V18" s="1371">
        <v>53.034999999999997</v>
      </c>
      <c r="W18" s="1371">
        <v>51.423000000000002</v>
      </c>
      <c r="X18" s="1371">
        <v>51.582999999999998</v>
      </c>
      <c r="Y18" s="1371">
        <v>53.375</v>
      </c>
      <c r="Z18" s="1371">
        <v>56.113</v>
      </c>
      <c r="AA18" s="1371">
        <v>55.573</v>
      </c>
      <c r="AB18" s="1371">
        <v>53.704000000000001</v>
      </c>
      <c r="AC18" s="1371">
        <v>53.414999999999999</v>
      </c>
      <c r="AD18" s="1371">
        <v>51.545000000000002</v>
      </c>
      <c r="AE18" s="1371">
        <v>51.43</v>
      </c>
      <c r="AF18" s="1371">
        <v>50.517000000000003</v>
      </c>
      <c r="AG18" s="1371">
        <v>39.680999999999997</v>
      </c>
      <c r="AH18" s="1371">
        <v>32.676000000000002</v>
      </c>
      <c r="AI18" s="1373"/>
      <c r="AJ18" s="1373"/>
      <c r="AK18" s="1373"/>
      <c r="AL18" s="1373"/>
      <c r="AM18" s="1373"/>
      <c r="AN18" s="1373"/>
      <c r="AO18" s="1356"/>
      <c r="AP18" s="1356"/>
      <c r="AQ18" s="1356"/>
      <c r="AR18" s="1356"/>
      <c r="AS18" s="1356"/>
      <c r="AT18" s="1356"/>
      <c r="AU18" s="1356"/>
      <c r="AV18" s="1356"/>
      <c r="AW18" s="1356"/>
      <c r="AX18" s="1356"/>
      <c r="AY18" s="1356"/>
      <c r="AZ18" s="1356"/>
      <c r="BA18" s="1356"/>
      <c r="BB18" s="1356"/>
      <c r="BC18" s="1356"/>
      <c r="BD18" s="1356"/>
    </row>
    <row r="19" spans="2:56" ht="15" customHeight="1">
      <c r="B19" s="1382" t="s">
        <v>813</v>
      </c>
      <c r="C19" s="1372" t="s">
        <v>818</v>
      </c>
      <c r="D19" s="1371">
        <v>178.36699999999999</v>
      </c>
      <c r="E19" s="1371">
        <v>189.26400000000001</v>
      </c>
      <c r="F19" s="1371">
        <v>192.03399999999999</v>
      </c>
      <c r="G19" s="1371">
        <v>196.047</v>
      </c>
      <c r="H19" s="1371">
        <v>194.226</v>
      </c>
      <c r="I19" s="1371">
        <v>194.108</v>
      </c>
      <c r="J19" s="1371">
        <v>198.18100000000001</v>
      </c>
      <c r="K19" s="1371">
        <v>196.298</v>
      </c>
      <c r="L19" s="1371">
        <v>197.05099999999999</v>
      </c>
      <c r="M19" s="1371">
        <v>191.024</v>
      </c>
      <c r="N19" s="1371">
        <v>187.613</v>
      </c>
      <c r="O19" s="1371">
        <v>190.28899999999999</v>
      </c>
      <c r="P19" s="1371">
        <v>183.61</v>
      </c>
      <c r="Q19" s="1371">
        <v>180.37100000000001</v>
      </c>
      <c r="R19" s="1371">
        <v>177.90700000000001</v>
      </c>
      <c r="S19" s="1371">
        <v>176.25899999999999</v>
      </c>
      <c r="T19" s="1371">
        <v>174.721</v>
      </c>
      <c r="U19" s="1371">
        <v>157.83799999999999</v>
      </c>
      <c r="V19" s="1371">
        <v>167.31</v>
      </c>
      <c r="W19" s="1371">
        <v>158.15799999999999</v>
      </c>
      <c r="X19" s="1371">
        <v>159.80500000000001</v>
      </c>
      <c r="Y19" s="1371">
        <v>154.37799999999999</v>
      </c>
      <c r="Z19" s="1371">
        <v>154.447</v>
      </c>
      <c r="AA19" s="1371">
        <v>157.90600000000001</v>
      </c>
      <c r="AB19" s="1371">
        <v>153.29499999999999</v>
      </c>
      <c r="AC19" s="1371">
        <v>153.25200000000001</v>
      </c>
      <c r="AD19" s="1371">
        <v>155.79599999999999</v>
      </c>
      <c r="AE19" s="1371">
        <v>159.387</v>
      </c>
      <c r="AF19" s="1371">
        <v>151.89699999999999</v>
      </c>
      <c r="AG19" s="1371">
        <v>153.93</v>
      </c>
      <c r="AH19" s="1371">
        <v>139.44399999999999</v>
      </c>
      <c r="AI19" s="1373"/>
      <c r="AJ19" s="1373"/>
      <c r="AK19" s="1373"/>
      <c r="AL19" s="1373"/>
      <c r="AM19" s="1373"/>
      <c r="AN19" s="1373"/>
      <c r="AO19" s="1356"/>
      <c r="AP19" s="1356"/>
      <c r="AQ19" s="1356"/>
      <c r="AR19" s="1356"/>
      <c r="AS19" s="1356"/>
      <c r="AT19" s="1356"/>
      <c r="AU19" s="1356"/>
      <c r="AV19" s="1356"/>
      <c r="AW19" s="1356"/>
      <c r="AX19" s="1356"/>
      <c r="AY19" s="1356"/>
      <c r="AZ19" s="1356"/>
      <c r="BA19" s="1356"/>
      <c r="BB19" s="1356"/>
      <c r="BC19" s="1356"/>
      <c r="BD19" s="1356"/>
    </row>
    <row r="20" spans="2:56" ht="15" customHeight="1">
      <c r="B20" s="1382" t="s">
        <v>2</v>
      </c>
      <c r="C20" s="1372" t="s">
        <v>818</v>
      </c>
      <c r="D20" s="1371">
        <v>78.611999999999995</v>
      </c>
      <c r="E20" s="1371">
        <v>82.638000000000005</v>
      </c>
      <c r="F20" s="1371">
        <v>81.825000000000003</v>
      </c>
      <c r="G20" s="1371">
        <v>86.534000000000006</v>
      </c>
      <c r="H20" s="1371">
        <v>88.045000000000002</v>
      </c>
      <c r="I20" s="1371">
        <v>95.945999999999998</v>
      </c>
      <c r="J20" s="1371">
        <v>107.309</v>
      </c>
      <c r="K20" s="1371">
        <v>102.54300000000001</v>
      </c>
      <c r="L20" s="1371">
        <v>103.425</v>
      </c>
      <c r="M20" s="1371">
        <v>103.11499999999999</v>
      </c>
      <c r="N20" s="1371">
        <v>102.21</v>
      </c>
      <c r="O20" s="1371">
        <v>107.762</v>
      </c>
      <c r="P20" s="1371">
        <v>107.717</v>
      </c>
      <c r="Q20" s="1371">
        <v>108.98</v>
      </c>
      <c r="R20" s="1371">
        <v>109.501</v>
      </c>
      <c r="S20" s="1371">
        <v>111.259</v>
      </c>
      <c r="T20" s="1371">
        <v>113.501</v>
      </c>
      <c r="U20" s="1371">
        <v>109.23</v>
      </c>
      <c r="V20" s="1371">
        <v>110.236</v>
      </c>
      <c r="W20" s="1371">
        <v>103.95099999999999</v>
      </c>
      <c r="X20" s="1371">
        <v>108.533</v>
      </c>
      <c r="Y20" s="1371">
        <v>99.747</v>
      </c>
      <c r="Z20" s="1371">
        <v>100.083</v>
      </c>
      <c r="AA20" s="1371">
        <v>104.871</v>
      </c>
      <c r="AB20" s="1371">
        <v>91.159000000000006</v>
      </c>
      <c r="AC20" s="1371">
        <v>94.876000000000005</v>
      </c>
      <c r="AD20" s="1371">
        <v>104.666</v>
      </c>
      <c r="AE20" s="1371">
        <v>108.045</v>
      </c>
      <c r="AF20" s="1371">
        <v>105.726</v>
      </c>
      <c r="AG20" s="1371">
        <v>109.931</v>
      </c>
      <c r="AH20" s="1371">
        <v>107.393</v>
      </c>
      <c r="AI20" s="1356"/>
      <c r="AJ20" s="1356"/>
      <c r="AK20" s="1356"/>
      <c r="AL20" s="1356"/>
      <c r="AM20" s="1356"/>
      <c r="AN20" s="1356"/>
      <c r="AO20" s="1356"/>
      <c r="AP20" s="1356"/>
      <c r="AQ20" s="1356"/>
      <c r="AR20" s="1356"/>
      <c r="AS20" s="1356"/>
      <c r="AT20" s="1356"/>
      <c r="AU20" s="1356"/>
      <c r="AV20" s="1356"/>
      <c r="AW20" s="1356"/>
      <c r="AX20" s="1356"/>
      <c r="AY20" s="1356"/>
      <c r="AZ20" s="1356"/>
      <c r="BA20" s="1356"/>
      <c r="BB20" s="1356"/>
      <c r="BC20" s="1356"/>
      <c r="BD20" s="1356"/>
    </row>
    <row r="21" spans="2:56" ht="15" customHeight="1">
      <c r="B21" s="1379" t="s">
        <v>814</v>
      </c>
      <c r="C21" s="1372" t="s">
        <v>818</v>
      </c>
      <c r="D21" s="1371">
        <v>78.23</v>
      </c>
      <c r="E21" s="1371">
        <v>82.198999999999998</v>
      </c>
      <c r="F21" s="1371">
        <v>81.27</v>
      </c>
      <c r="G21" s="1371">
        <v>85.997</v>
      </c>
      <c r="H21" s="1371">
        <v>87.570999999999998</v>
      </c>
      <c r="I21" s="1371">
        <v>95.486999999999995</v>
      </c>
      <c r="J21" s="1371">
        <v>106.854</v>
      </c>
      <c r="K21" s="1371">
        <v>102.07899999999999</v>
      </c>
      <c r="L21" s="1371">
        <v>103.014</v>
      </c>
      <c r="M21" s="1371">
        <v>102.712</v>
      </c>
      <c r="N21" s="1371">
        <v>101.85899999999999</v>
      </c>
      <c r="O21" s="1371">
        <v>107.416</v>
      </c>
      <c r="P21" s="1371">
        <v>107.249</v>
      </c>
      <c r="Q21" s="1371">
        <v>108.55</v>
      </c>
      <c r="R21" s="1371">
        <v>109.102</v>
      </c>
      <c r="S21" s="1371">
        <v>110.895</v>
      </c>
      <c r="T21" s="1371">
        <v>113.015</v>
      </c>
      <c r="U21" s="1371">
        <v>108.875</v>
      </c>
      <c r="V21" s="1371">
        <v>109.937</v>
      </c>
      <c r="W21" s="1371">
        <v>103.708</v>
      </c>
      <c r="X21" s="1371">
        <v>108.181</v>
      </c>
      <c r="Y21" s="1371">
        <v>99.323999999999998</v>
      </c>
      <c r="Z21" s="1371">
        <v>99.63</v>
      </c>
      <c r="AA21" s="1371">
        <v>104.377</v>
      </c>
      <c r="AB21" s="1371">
        <v>90.768000000000001</v>
      </c>
      <c r="AC21" s="1371">
        <v>94.525000000000006</v>
      </c>
      <c r="AD21" s="1371">
        <v>104.267</v>
      </c>
      <c r="AE21" s="1371">
        <v>107.77200000000001</v>
      </c>
      <c r="AF21" s="1371">
        <v>105.453</v>
      </c>
      <c r="AG21" s="1371">
        <v>109.669</v>
      </c>
      <c r="AH21" s="1371">
        <v>107.003</v>
      </c>
      <c r="AI21" s="1357"/>
      <c r="AJ21" s="1357"/>
      <c r="AK21" s="1357"/>
      <c r="AL21" s="1357"/>
      <c r="AM21" s="1357"/>
      <c r="AN21" s="1357"/>
      <c r="AO21" s="1356"/>
      <c r="AP21" s="1356"/>
      <c r="AQ21" s="1356"/>
      <c r="AR21" s="1356"/>
      <c r="AS21" s="1356"/>
      <c r="AT21" s="1356"/>
      <c r="AU21" s="1356"/>
      <c r="AV21" s="1356"/>
      <c r="AW21" s="1356"/>
      <c r="AX21" s="1356"/>
      <c r="AY21" s="1356"/>
      <c r="AZ21" s="1356"/>
      <c r="BA21" s="1356"/>
      <c r="BB21" s="1356"/>
      <c r="BC21" s="1356"/>
      <c r="BD21" s="1356"/>
    </row>
    <row r="22" spans="2:56" ht="15" customHeight="1">
      <c r="B22" s="1382" t="s">
        <v>815</v>
      </c>
      <c r="C22" s="1372" t="s">
        <v>818</v>
      </c>
      <c r="D22" s="1371">
        <v>6.702</v>
      </c>
      <c r="E22" s="1371">
        <v>6.7329999999999997</v>
      </c>
      <c r="F22" s="1371">
        <v>7.069</v>
      </c>
      <c r="G22" s="1371">
        <v>7.774</v>
      </c>
      <c r="H22" s="1371">
        <v>8.6240000000000006</v>
      </c>
      <c r="I22" s="1371">
        <v>9.3729999999999993</v>
      </c>
      <c r="J22" s="1371">
        <v>9.2059999999999995</v>
      </c>
      <c r="K22" s="1371">
        <v>11.753</v>
      </c>
      <c r="L22" s="1371">
        <v>12.936999999999999</v>
      </c>
      <c r="M22" s="1371">
        <v>13.763999999999999</v>
      </c>
      <c r="N22" s="1371">
        <v>14.214</v>
      </c>
      <c r="O22" s="1371">
        <v>14.747</v>
      </c>
      <c r="P22" s="1371">
        <v>15.541</v>
      </c>
      <c r="Q22" s="1371">
        <v>19.135999999999999</v>
      </c>
      <c r="R22" s="1371">
        <v>22.183</v>
      </c>
      <c r="S22" s="1371">
        <v>26.251000000000001</v>
      </c>
      <c r="T22" s="1371">
        <v>32.024000000000001</v>
      </c>
      <c r="U22" s="1371">
        <v>38.097000000000001</v>
      </c>
      <c r="V22" s="1371">
        <v>39.137</v>
      </c>
      <c r="W22" s="1371">
        <v>40.98</v>
      </c>
      <c r="X22" s="1371">
        <v>48.219000000000001</v>
      </c>
      <c r="Y22" s="1371">
        <v>49.901000000000003</v>
      </c>
      <c r="Z22" s="1371">
        <v>47.25</v>
      </c>
      <c r="AA22" s="1371">
        <v>51.134999999999998</v>
      </c>
      <c r="AB22" s="1371">
        <v>51.813000000000002</v>
      </c>
      <c r="AC22" s="1371">
        <v>56.087000000000003</v>
      </c>
      <c r="AD22" s="1371">
        <v>57.194000000000003</v>
      </c>
      <c r="AE22" s="1371">
        <v>61.33</v>
      </c>
      <c r="AF22" s="1371">
        <v>61.488999999999997</v>
      </c>
      <c r="AG22" s="1371">
        <v>64.980999999999995</v>
      </c>
      <c r="AH22" s="1371">
        <v>66.915000000000006</v>
      </c>
      <c r="AI22" s="1373"/>
      <c r="AJ22" s="1373"/>
      <c r="AK22" s="1373"/>
      <c r="AL22" s="1373"/>
      <c r="AM22" s="1373"/>
      <c r="AN22" s="1373"/>
      <c r="AO22" s="1356"/>
      <c r="AP22" s="1356"/>
      <c r="AQ22" s="1356"/>
      <c r="AR22" s="1356"/>
      <c r="AS22" s="1356"/>
      <c r="AT22" s="1356"/>
      <c r="AU22" s="1356"/>
      <c r="AV22" s="1356"/>
      <c r="AW22" s="1356"/>
      <c r="AX22" s="1356"/>
      <c r="AY22" s="1356"/>
      <c r="AZ22" s="1356"/>
      <c r="BA22" s="1356"/>
      <c r="BB22" s="1356"/>
      <c r="BC22" s="1356"/>
      <c r="BD22" s="1356"/>
    </row>
    <row r="23" spans="2:56" ht="15" customHeight="1">
      <c r="B23" s="1382" t="s">
        <v>19</v>
      </c>
      <c r="C23" s="1372" t="s">
        <v>818</v>
      </c>
      <c r="D23" s="1371">
        <v>0</v>
      </c>
      <c r="E23" s="1371">
        <v>0</v>
      </c>
      <c r="F23" s="1371">
        <v>0</v>
      </c>
      <c r="G23" s="1371">
        <v>0</v>
      </c>
      <c r="H23" s="1371">
        <v>0</v>
      </c>
      <c r="I23" s="1371">
        <v>0</v>
      </c>
      <c r="J23" s="1371">
        <v>0</v>
      </c>
      <c r="K23" s="1371">
        <v>0</v>
      </c>
      <c r="L23" s="1371">
        <v>0</v>
      </c>
      <c r="M23" s="1371">
        <v>0</v>
      </c>
      <c r="N23" s="1371">
        <v>1.927</v>
      </c>
      <c r="O23" s="1371">
        <v>1.7529999999999999</v>
      </c>
      <c r="P23" s="1371">
        <v>1.4810000000000001</v>
      </c>
      <c r="Q23" s="1371">
        <v>4.7220000000000004</v>
      </c>
      <c r="R23" s="1371">
        <v>5.617</v>
      </c>
      <c r="S23" s="1371">
        <v>7.1989999999999998</v>
      </c>
      <c r="T23" s="1371">
        <v>5.3449999999999998</v>
      </c>
      <c r="U23" s="1371">
        <v>5.4260000000000002</v>
      </c>
      <c r="V23" s="1371">
        <v>6.88</v>
      </c>
      <c r="W23" s="1371">
        <v>7.6470000000000002</v>
      </c>
      <c r="X23" s="1371">
        <v>8.3010000000000002</v>
      </c>
      <c r="Y23" s="1371">
        <v>8.6940000000000008</v>
      </c>
      <c r="Z23" s="1371">
        <v>7.8719999999999999</v>
      </c>
      <c r="AA23" s="1371">
        <v>7.0910000000000002</v>
      </c>
      <c r="AB23" s="1371">
        <v>7.7039999999999997</v>
      </c>
      <c r="AC23" s="1371">
        <v>7.64</v>
      </c>
      <c r="AD23" s="1371">
        <v>8.0380000000000003</v>
      </c>
      <c r="AE23" s="1371">
        <v>8.0020000000000007</v>
      </c>
      <c r="AF23" s="1371">
        <v>7.3049999999999997</v>
      </c>
      <c r="AG23" s="1371">
        <v>7.4480000000000004</v>
      </c>
      <c r="AH23" s="1371">
        <v>7.3120000000000003</v>
      </c>
      <c r="AI23" s="1373"/>
      <c r="AJ23" s="1373"/>
      <c r="AK23" s="1373"/>
      <c r="AL23" s="1373"/>
      <c r="AM23" s="1373"/>
      <c r="AN23" s="1373"/>
      <c r="AO23" s="1356"/>
      <c r="AP23" s="1356"/>
      <c r="AQ23" s="1356"/>
      <c r="AR23" s="1356"/>
      <c r="AS23" s="1356"/>
      <c r="AT23" s="1356"/>
      <c r="AU23" s="1356"/>
      <c r="AV23" s="1356"/>
      <c r="AW23" s="1356"/>
      <c r="AX23" s="1356"/>
      <c r="AY23" s="1356"/>
      <c r="AZ23" s="1356"/>
      <c r="BA23" s="1356"/>
      <c r="BB23" s="1356"/>
      <c r="BC23" s="1356"/>
      <c r="BD23" s="1356"/>
    </row>
    <row r="24" spans="2:56" ht="15" customHeight="1">
      <c r="B24" s="1382" t="s">
        <v>816</v>
      </c>
      <c r="C24" s="1372" t="s">
        <v>818</v>
      </c>
      <c r="D24" s="1371">
        <v>9.7000000000000003E-2</v>
      </c>
      <c r="E24" s="1371">
        <v>-7.0999999999999994E-2</v>
      </c>
      <c r="F24" s="1371">
        <v>-0.65300000000000002</v>
      </c>
      <c r="G24" s="1371">
        <v>0.107</v>
      </c>
      <c r="H24" s="1371">
        <v>0.28699999999999998</v>
      </c>
      <c r="I24" s="1371">
        <v>0.59299999999999997</v>
      </c>
      <c r="J24" s="1371">
        <v>-0.64700000000000002</v>
      </c>
      <c r="K24" s="1371">
        <v>-0.28899999999999998</v>
      </c>
      <c r="L24" s="1371">
        <v>-7.8E-2</v>
      </c>
      <c r="M24" s="1371">
        <v>0.128</v>
      </c>
      <c r="N24" s="1371">
        <v>0.375</v>
      </c>
      <c r="O24" s="1371">
        <v>0.33500000000000002</v>
      </c>
      <c r="P24" s="1371">
        <v>8.5000000000000006E-2</v>
      </c>
      <c r="Q24" s="1371">
        <v>-0.99099999999999999</v>
      </c>
      <c r="R24" s="1371">
        <v>-0.89700000000000002</v>
      </c>
      <c r="S24" s="1371">
        <v>-1.0409999999999999</v>
      </c>
      <c r="T24" s="1371">
        <v>-2.4289999999999998</v>
      </c>
      <c r="U24" s="1371">
        <v>-2.3479999999999999</v>
      </c>
      <c r="V24" s="1371">
        <v>-2.758</v>
      </c>
      <c r="W24" s="1371">
        <v>-1.76</v>
      </c>
      <c r="X24" s="1371">
        <v>-2.1749999999999998</v>
      </c>
      <c r="Y24" s="1371">
        <v>-0.77</v>
      </c>
      <c r="Z24" s="1371">
        <v>-2.8359999999999999</v>
      </c>
      <c r="AA24" s="1371">
        <v>-3.9550000000000001</v>
      </c>
      <c r="AB24" s="1371">
        <v>-4.1619999999999999</v>
      </c>
      <c r="AC24" s="1371">
        <v>-5.931</v>
      </c>
      <c r="AD24" s="1371">
        <v>-6.2060000000000004</v>
      </c>
      <c r="AE24" s="1371">
        <v>-6.444</v>
      </c>
      <c r="AF24" s="1371">
        <v>-5.9859999999999998</v>
      </c>
      <c r="AG24" s="1371">
        <v>-4.0129999999999999</v>
      </c>
      <c r="AH24" s="1371">
        <v>-2.3199999999999998</v>
      </c>
      <c r="AI24" s="1373"/>
      <c r="AJ24" s="1373"/>
      <c r="AK24" s="1373"/>
      <c r="AL24" s="1373"/>
      <c r="AM24" s="1373"/>
      <c r="AN24" s="1373"/>
      <c r="AO24" s="1356"/>
      <c r="AP24" s="1356"/>
      <c r="AQ24" s="1356"/>
      <c r="AR24" s="1356"/>
      <c r="AS24" s="1356"/>
      <c r="AT24" s="1356"/>
      <c r="AU24" s="1356"/>
      <c r="AV24" s="1356"/>
      <c r="AW24" s="1356"/>
      <c r="AX24" s="1356"/>
      <c r="AY24" s="1356"/>
      <c r="AZ24" s="1356"/>
      <c r="BA24" s="1356"/>
      <c r="BB24" s="1356"/>
      <c r="BC24" s="1356"/>
      <c r="BD24" s="1356"/>
    </row>
    <row r="25" spans="2:56" ht="15" customHeight="1">
      <c r="B25" s="1382" t="s">
        <v>31</v>
      </c>
      <c r="C25" s="1372" t="s">
        <v>818</v>
      </c>
      <c r="D25" s="1371">
        <v>56.896999999999998</v>
      </c>
      <c r="E25" s="1371">
        <v>54.887999999999998</v>
      </c>
      <c r="F25" s="1371">
        <v>59.131999999999998</v>
      </c>
      <c r="G25" s="1371">
        <v>57.148000000000003</v>
      </c>
      <c r="H25" s="1371">
        <v>56.304000000000002</v>
      </c>
      <c r="I25" s="1371">
        <v>57.387</v>
      </c>
      <c r="J25" s="1371">
        <v>60.189</v>
      </c>
      <c r="K25" s="1371">
        <v>63.430999999999997</v>
      </c>
      <c r="L25" s="1371">
        <v>60.201000000000001</v>
      </c>
      <c r="M25" s="1371">
        <v>63.31</v>
      </c>
      <c r="N25" s="1371">
        <v>63.161999999999999</v>
      </c>
      <c r="O25" s="1371">
        <v>63.746000000000002</v>
      </c>
      <c r="P25" s="1371">
        <v>61.353000000000002</v>
      </c>
      <c r="Q25" s="1371">
        <v>61.439</v>
      </c>
      <c r="R25" s="1371">
        <v>62.183</v>
      </c>
      <c r="S25" s="1371">
        <v>60.686</v>
      </c>
      <c r="T25" s="1371">
        <v>62.292999999999999</v>
      </c>
      <c r="U25" s="1371">
        <v>52.308999999999997</v>
      </c>
      <c r="V25" s="1371">
        <v>55.378</v>
      </c>
      <c r="W25" s="1371">
        <v>50.223999999999997</v>
      </c>
      <c r="X25" s="1371">
        <v>52.317999999999998</v>
      </c>
      <c r="Y25" s="1371">
        <v>40.189</v>
      </c>
      <c r="Z25" s="1371">
        <v>37.021000000000001</v>
      </c>
      <c r="AA25" s="1371">
        <v>36.213000000000001</v>
      </c>
      <c r="AB25" s="1371">
        <v>36.152999999999999</v>
      </c>
      <c r="AC25" s="1371">
        <v>34.164999999999999</v>
      </c>
      <c r="AD25" s="1371">
        <v>31.503</v>
      </c>
      <c r="AE25" s="1371">
        <v>28.408999999999999</v>
      </c>
      <c r="AF25" s="1371">
        <v>28.29</v>
      </c>
      <c r="AG25" s="1371">
        <v>27.943000000000001</v>
      </c>
      <c r="AH25" s="1371">
        <v>23.965</v>
      </c>
      <c r="AI25" s="1373"/>
      <c r="AJ25" s="1373"/>
      <c r="AK25" s="1373"/>
      <c r="AL25" s="1373"/>
      <c r="AM25" s="1373"/>
      <c r="AN25" s="1373"/>
      <c r="AO25" s="1356"/>
      <c r="AP25" s="1356"/>
      <c r="AQ25" s="1356"/>
      <c r="AR25" s="1356"/>
      <c r="AS25" s="1356"/>
      <c r="AT25" s="1356"/>
      <c r="AU25" s="1356"/>
      <c r="AV25" s="1356"/>
      <c r="AW25" s="1356"/>
      <c r="AX25" s="1356"/>
      <c r="AY25" s="1356"/>
      <c r="AZ25" s="1356"/>
      <c r="BA25" s="1356"/>
      <c r="BB25" s="1356"/>
      <c r="BC25" s="1356"/>
      <c r="BD25" s="1356"/>
    </row>
    <row r="26" spans="2:56" ht="15" customHeight="1">
      <c r="B26" s="1387" t="s">
        <v>0</v>
      </c>
      <c r="C26" s="1386" t="s">
        <v>818</v>
      </c>
      <c r="D26" s="1370">
        <v>508.57199999999995</v>
      </c>
      <c r="E26" s="1370">
        <v>498.49</v>
      </c>
      <c r="F26" s="1370">
        <v>488.58500000000004</v>
      </c>
      <c r="G26" s="1370">
        <v>488.23</v>
      </c>
      <c r="H26" s="1370">
        <v>484.00599999999997</v>
      </c>
      <c r="I26" s="1370">
        <v>486.86300000000006</v>
      </c>
      <c r="J26" s="1370">
        <v>503.13700000000006</v>
      </c>
      <c r="K26" s="1370">
        <v>498.63299999999998</v>
      </c>
      <c r="L26" s="1370">
        <v>495.447</v>
      </c>
      <c r="M26" s="1370">
        <v>488.71600000000001</v>
      </c>
      <c r="N26" s="1370">
        <v>491.36199999999997</v>
      </c>
      <c r="O26" s="1370">
        <v>500.84100000000001</v>
      </c>
      <c r="P26" s="1370">
        <v>492.26700000000005</v>
      </c>
      <c r="Q26" s="1370">
        <v>498.16</v>
      </c>
      <c r="R26" s="1370">
        <v>497.86300000000006</v>
      </c>
      <c r="S26" s="1370">
        <v>496.73500000000001</v>
      </c>
      <c r="T26" s="1370">
        <v>506.23600000000005</v>
      </c>
      <c r="U26" s="1370">
        <v>484.404</v>
      </c>
      <c r="V26" s="1370">
        <v>490.64</v>
      </c>
      <c r="W26" s="1370">
        <v>461.67899999999992</v>
      </c>
      <c r="X26" s="1370">
        <v>485.08100000000007</v>
      </c>
      <c r="Y26" s="1370">
        <v>464.01400000000001</v>
      </c>
      <c r="Z26" s="1370">
        <v>458.81899999999996</v>
      </c>
      <c r="AA26" s="1370">
        <v>471.59899999999999</v>
      </c>
      <c r="AB26" s="1370">
        <v>449.69299999999998</v>
      </c>
      <c r="AC26" s="1370">
        <v>452.488</v>
      </c>
      <c r="AD26" s="1370">
        <v>460.30399999999997</v>
      </c>
      <c r="AE26" s="1370">
        <v>461.40999999999997</v>
      </c>
      <c r="AF26" s="1370">
        <v>447.96699999999998</v>
      </c>
      <c r="AG26" s="1370">
        <v>436.89499999999998</v>
      </c>
      <c r="AH26" s="1370">
        <v>406.00799999999998</v>
      </c>
      <c r="AI26" s="1373"/>
      <c r="AJ26" s="1373"/>
      <c r="AK26" s="1373"/>
      <c r="AL26" s="1373"/>
      <c r="AM26" s="1373"/>
      <c r="AN26" s="1373"/>
      <c r="AO26" s="1356"/>
      <c r="AP26" s="1356"/>
      <c r="AQ26" s="1356"/>
      <c r="AR26" s="1356"/>
      <c r="AS26" s="1356"/>
      <c r="AT26" s="1356"/>
      <c r="AU26" s="1356"/>
      <c r="AV26" s="1356"/>
      <c r="AW26" s="1356"/>
      <c r="AX26" s="1356"/>
      <c r="AY26" s="1356"/>
      <c r="AZ26" s="1356"/>
      <c r="BA26" s="1356"/>
      <c r="BB26" s="1356"/>
      <c r="BC26" s="1356"/>
      <c r="BD26" s="1356"/>
    </row>
    <row r="27" spans="2:56" ht="15" customHeight="1">
      <c r="B27" s="1376"/>
      <c r="C27" s="1359"/>
      <c r="D27" s="1375" t="s">
        <v>819</v>
      </c>
      <c r="E27" s="1374"/>
      <c r="F27" s="1374"/>
      <c r="G27" s="1374"/>
      <c r="H27" s="1374"/>
      <c r="I27" s="1374"/>
      <c r="J27" s="1374"/>
      <c r="K27" s="1374"/>
      <c r="L27" s="1374"/>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56"/>
      <c r="AJ27" s="1356"/>
      <c r="AK27" s="1356"/>
      <c r="AL27" s="1356"/>
      <c r="AM27" s="1356"/>
      <c r="AN27" s="1360"/>
      <c r="AO27" s="1356"/>
      <c r="AP27" s="1356"/>
      <c r="AQ27" s="1356"/>
      <c r="AR27" s="1356"/>
      <c r="AS27" s="1356"/>
      <c r="AT27" s="1356"/>
      <c r="AU27" s="1356"/>
      <c r="AV27" s="1356"/>
      <c r="AW27" s="1356"/>
      <c r="AX27" s="1356"/>
      <c r="AY27" s="1356"/>
      <c r="AZ27" s="1356"/>
      <c r="BA27" s="1356"/>
      <c r="BB27" s="1356"/>
      <c r="BC27" s="1356"/>
      <c r="BD27" s="1356"/>
    </row>
    <row r="28" spans="2:56" ht="15" customHeight="1">
      <c r="B28" s="1382" t="s">
        <v>811</v>
      </c>
      <c r="C28" s="1372" t="s">
        <v>5</v>
      </c>
      <c r="D28" s="1371">
        <v>15.472</v>
      </c>
      <c r="E28" s="1371">
        <v>15.948</v>
      </c>
      <c r="F28" s="1371">
        <v>15.335000000000001</v>
      </c>
      <c r="G28" s="1371">
        <v>14.946</v>
      </c>
      <c r="H28" s="1371">
        <v>15.085000000000001</v>
      </c>
      <c r="I28" s="1371">
        <v>14.433999999999999</v>
      </c>
      <c r="J28" s="1371">
        <v>14.173</v>
      </c>
      <c r="K28" s="1371">
        <v>14.131</v>
      </c>
      <c r="L28" s="1371">
        <v>14.18</v>
      </c>
      <c r="M28" s="1371">
        <v>13.734999999999999</v>
      </c>
      <c r="N28" s="1371">
        <v>14.036</v>
      </c>
      <c r="O28" s="1371">
        <v>13.275</v>
      </c>
      <c r="P28" s="1371">
        <v>13.355</v>
      </c>
      <c r="Q28" s="1371">
        <v>13.765000000000001</v>
      </c>
      <c r="R28" s="1371">
        <v>13.084</v>
      </c>
      <c r="S28" s="1371">
        <v>12.416</v>
      </c>
      <c r="T28" s="1371">
        <v>13.239000000000001</v>
      </c>
      <c r="U28" s="1371">
        <v>14.208</v>
      </c>
      <c r="V28" s="1371">
        <v>12.519</v>
      </c>
      <c r="W28" s="1371">
        <v>11.058999999999999</v>
      </c>
      <c r="X28" s="1371">
        <v>12.058999999999999</v>
      </c>
      <c r="Y28" s="1371">
        <v>12.606999999999999</v>
      </c>
      <c r="Z28" s="1371">
        <v>12.83</v>
      </c>
      <c r="AA28" s="1371">
        <v>13.308999999999999</v>
      </c>
      <c r="AB28" s="1371">
        <v>13.348000000000001</v>
      </c>
      <c r="AC28" s="1371">
        <v>13.036</v>
      </c>
      <c r="AD28" s="1371">
        <v>12.55</v>
      </c>
      <c r="AE28" s="1371">
        <v>11.106999999999999</v>
      </c>
      <c r="AF28" s="1371">
        <v>10.878</v>
      </c>
      <c r="AG28" s="1371">
        <v>8.468</v>
      </c>
      <c r="AH28" s="1371">
        <v>7.5419999999999998</v>
      </c>
      <c r="AI28" s="1356"/>
      <c r="AJ28" s="1356"/>
      <c r="AK28" s="1356"/>
      <c r="AL28" s="1356"/>
      <c r="AM28" s="1356"/>
      <c r="AN28" s="1356"/>
      <c r="AO28" s="1356"/>
      <c r="AP28" s="1356"/>
      <c r="AQ28" s="1356"/>
      <c r="AR28" s="1356"/>
      <c r="AS28" s="1356"/>
      <c r="AT28" s="1356"/>
      <c r="AU28" s="1356"/>
      <c r="AV28" s="1356"/>
      <c r="AW28" s="1356"/>
      <c r="AX28" s="1356"/>
      <c r="AY28" s="1356"/>
      <c r="AZ28" s="1356"/>
      <c r="BA28" s="1356"/>
      <c r="BB28" s="1356"/>
      <c r="BC28" s="1356"/>
      <c r="BD28" s="1356"/>
    </row>
    <row r="29" spans="2:56" ht="15" customHeight="1">
      <c r="B29" s="1382" t="s">
        <v>812</v>
      </c>
      <c r="C29" s="1372" t="s">
        <v>5</v>
      </c>
      <c r="D29" s="1371">
        <v>21.474</v>
      </c>
      <c r="E29" s="1371">
        <v>17.16</v>
      </c>
      <c r="F29" s="1371">
        <v>15.198</v>
      </c>
      <c r="G29" s="1371">
        <v>13.856</v>
      </c>
      <c r="H29" s="1371">
        <v>13.121</v>
      </c>
      <c r="I29" s="1371">
        <v>12.154999999999999</v>
      </c>
      <c r="J29" s="1371">
        <v>11.446</v>
      </c>
      <c r="K29" s="1371">
        <v>10.917</v>
      </c>
      <c r="L29" s="1371">
        <v>10.427</v>
      </c>
      <c r="M29" s="1371">
        <v>10.282</v>
      </c>
      <c r="N29" s="1371">
        <v>10.763999999999999</v>
      </c>
      <c r="O29" s="1371">
        <v>11.125</v>
      </c>
      <c r="P29" s="1371">
        <v>11.526</v>
      </c>
      <c r="Q29" s="1371">
        <v>11.228</v>
      </c>
      <c r="R29" s="1371">
        <v>11.294</v>
      </c>
      <c r="S29" s="1371">
        <v>10.961</v>
      </c>
      <c r="T29" s="1371">
        <v>10.619</v>
      </c>
      <c r="U29" s="1371">
        <v>11.36</v>
      </c>
      <c r="V29" s="1371">
        <v>10.808999999999999</v>
      </c>
      <c r="W29" s="1371">
        <v>11.138</v>
      </c>
      <c r="X29" s="1371">
        <v>10.634</v>
      </c>
      <c r="Y29" s="1371">
        <v>11.503</v>
      </c>
      <c r="Z29" s="1371">
        <v>12.23</v>
      </c>
      <c r="AA29" s="1371">
        <v>11.784000000000001</v>
      </c>
      <c r="AB29" s="1371">
        <v>11.942</v>
      </c>
      <c r="AC29" s="1371">
        <v>11.805</v>
      </c>
      <c r="AD29" s="1371">
        <v>11.198</v>
      </c>
      <c r="AE29" s="1371">
        <v>11.146000000000001</v>
      </c>
      <c r="AF29" s="1371">
        <v>11.276999999999999</v>
      </c>
      <c r="AG29" s="1371">
        <v>9.0820000000000007</v>
      </c>
      <c r="AH29" s="1371">
        <v>8.048</v>
      </c>
      <c r="AI29" s="1356"/>
      <c r="AJ29" s="1356"/>
      <c r="AK29" s="1356"/>
      <c r="AL29" s="1356"/>
      <c r="AM29" s="1356"/>
      <c r="AN29" s="1356"/>
      <c r="AO29" s="1356"/>
      <c r="AP29" s="1356"/>
      <c r="AQ29" s="1356"/>
      <c r="AR29" s="1356"/>
      <c r="AS29" s="1356"/>
      <c r="AT29" s="1356"/>
      <c r="AU29" s="1356"/>
      <c r="AV29" s="1356"/>
      <c r="AW29" s="1356"/>
      <c r="AX29" s="1356"/>
      <c r="AY29" s="1356"/>
      <c r="AZ29" s="1356"/>
      <c r="BA29" s="1356"/>
      <c r="BB29" s="1356"/>
      <c r="BC29" s="1356"/>
      <c r="BD29" s="1356"/>
    </row>
    <row r="30" spans="2:56" ht="15" customHeight="1">
      <c r="B30" s="1382" t="s">
        <v>813</v>
      </c>
      <c r="C30" s="1372" t="s">
        <v>5</v>
      </c>
      <c r="D30" s="1371">
        <v>35.072000000000003</v>
      </c>
      <c r="E30" s="1371">
        <v>37.966999999999999</v>
      </c>
      <c r="F30" s="1371">
        <v>39.304000000000002</v>
      </c>
      <c r="G30" s="1371">
        <v>40.155000000000001</v>
      </c>
      <c r="H30" s="1371">
        <v>40.128999999999998</v>
      </c>
      <c r="I30" s="1371">
        <v>39.869</v>
      </c>
      <c r="J30" s="1371">
        <v>39.389000000000003</v>
      </c>
      <c r="K30" s="1371">
        <v>39.366999999999997</v>
      </c>
      <c r="L30" s="1371">
        <v>39.771999999999998</v>
      </c>
      <c r="M30" s="1371">
        <v>39.087000000000003</v>
      </c>
      <c r="N30" s="1371">
        <v>38.182000000000002</v>
      </c>
      <c r="O30" s="1371">
        <v>37.994</v>
      </c>
      <c r="P30" s="1371">
        <v>37.298999999999999</v>
      </c>
      <c r="Q30" s="1371">
        <v>36.207000000000001</v>
      </c>
      <c r="R30" s="1371">
        <v>35.734000000000002</v>
      </c>
      <c r="S30" s="1371">
        <v>35.482999999999997</v>
      </c>
      <c r="T30" s="1371">
        <v>34.514000000000003</v>
      </c>
      <c r="U30" s="1371">
        <v>32.584000000000003</v>
      </c>
      <c r="V30" s="1371">
        <v>34.1</v>
      </c>
      <c r="W30" s="1371">
        <v>34.256999999999998</v>
      </c>
      <c r="X30" s="1371">
        <v>32.944000000000003</v>
      </c>
      <c r="Y30" s="1371">
        <v>33.270000000000003</v>
      </c>
      <c r="Z30" s="1371">
        <v>33.661999999999999</v>
      </c>
      <c r="AA30" s="1371">
        <v>33.482999999999997</v>
      </c>
      <c r="AB30" s="1371">
        <v>34.088999999999999</v>
      </c>
      <c r="AC30" s="1371">
        <v>33.869</v>
      </c>
      <c r="AD30" s="1371">
        <v>33.845999999999997</v>
      </c>
      <c r="AE30" s="1371">
        <v>34.543999999999997</v>
      </c>
      <c r="AF30" s="1371">
        <v>33.908000000000001</v>
      </c>
      <c r="AG30" s="1371">
        <v>35.232999999999997</v>
      </c>
      <c r="AH30" s="1371">
        <v>34.344999999999999</v>
      </c>
      <c r="AI30" s="1356"/>
      <c r="AJ30" s="1356"/>
      <c r="AK30" s="1356"/>
      <c r="AL30" s="1356"/>
      <c r="AM30" s="1356"/>
      <c r="AN30" s="1356"/>
      <c r="AO30" s="1356"/>
      <c r="AP30" s="1356"/>
      <c r="AQ30" s="1356"/>
      <c r="AR30" s="1356"/>
      <c r="AS30" s="1356"/>
      <c r="AT30" s="1356"/>
      <c r="AU30" s="1356"/>
      <c r="AV30" s="1356"/>
      <c r="AW30" s="1356"/>
      <c r="AX30" s="1356"/>
      <c r="AY30" s="1356"/>
      <c r="AZ30" s="1356"/>
      <c r="BA30" s="1356"/>
      <c r="BB30" s="1356"/>
      <c r="BC30" s="1356"/>
      <c r="BD30" s="1356"/>
    </row>
    <row r="31" spans="2:56" ht="15" customHeight="1">
      <c r="B31" s="1382" t="s">
        <v>2</v>
      </c>
      <c r="C31" s="1372" t="s">
        <v>5</v>
      </c>
      <c r="D31" s="1371">
        <v>15.457000000000001</v>
      </c>
      <c r="E31" s="1371">
        <v>16.577999999999999</v>
      </c>
      <c r="F31" s="1371">
        <v>16.747</v>
      </c>
      <c r="G31" s="1371">
        <v>17.724</v>
      </c>
      <c r="H31" s="1371">
        <v>18.190999999999999</v>
      </c>
      <c r="I31" s="1371">
        <v>19.707000000000001</v>
      </c>
      <c r="J31" s="1371">
        <v>21.327999999999999</v>
      </c>
      <c r="K31" s="1371">
        <v>20.565000000000001</v>
      </c>
      <c r="L31" s="1371">
        <v>20.875</v>
      </c>
      <c r="M31" s="1371">
        <v>21.099</v>
      </c>
      <c r="N31" s="1371">
        <v>20.800999999999998</v>
      </c>
      <c r="O31" s="1371">
        <v>21.515999999999998</v>
      </c>
      <c r="P31" s="1371">
        <v>21.882000000000001</v>
      </c>
      <c r="Q31" s="1371">
        <v>21.876999999999999</v>
      </c>
      <c r="R31" s="1371">
        <v>21.994</v>
      </c>
      <c r="S31" s="1371">
        <v>22.398</v>
      </c>
      <c r="T31" s="1371">
        <v>22.420999999999999</v>
      </c>
      <c r="U31" s="1371">
        <v>22.548999999999999</v>
      </c>
      <c r="V31" s="1371">
        <v>22.468</v>
      </c>
      <c r="W31" s="1371">
        <v>22.515999999999998</v>
      </c>
      <c r="X31" s="1371">
        <v>22.373999999999999</v>
      </c>
      <c r="Y31" s="1371">
        <v>21.495999999999999</v>
      </c>
      <c r="Z31" s="1371">
        <v>21.812999999999999</v>
      </c>
      <c r="AA31" s="1371">
        <v>22.236999999999998</v>
      </c>
      <c r="AB31" s="1371">
        <v>20.271000000000001</v>
      </c>
      <c r="AC31" s="1371">
        <v>20.968</v>
      </c>
      <c r="AD31" s="1371">
        <v>22.738</v>
      </c>
      <c r="AE31" s="1371">
        <v>23.416</v>
      </c>
      <c r="AF31" s="1371">
        <v>23.600999999999999</v>
      </c>
      <c r="AG31" s="1371">
        <v>25.161999999999999</v>
      </c>
      <c r="AH31" s="1371">
        <v>26.451000000000001</v>
      </c>
      <c r="AI31" s="1356"/>
      <c r="AJ31" s="1356"/>
      <c r="AK31" s="1356"/>
      <c r="AL31" s="1356"/>
      <c r="AM31" s="1356"/>
      <c r="AN31" s="1356"/>
      <c r="AO31" s="1356"/>
      <c r="AP31" s="1356"/>
      <c r="AQ31" s="1356"/>
      <c r="AR31" s="1356"/>
      <c r="AS31" s="1356"/>
      <c r="AT31" s="1356"/>
      <c r="AU31" s="1356"/>
      <c r="AV31" s="1356"/>
      <c r="AW31" s="1356"/>
      <c r="AX31" s="1356"/>
      <c r="AY31" s="1356"/>
      <c r="AZ31" s="1356"/>
      <c r="BA31" s="1356"/>
      <c r="BB31" s="1356"/>
      <c r="BC31" s="1356"/>
      <c r="BD31" s="1356"/>
    </row>
    <row r="32" spans="2:56" ht="15" customHeight="1">
      <c r="B32" s="1379" t="s">
        <v>814</v>
      </c>
      <c r="C32" s="1372" t="s">
        <v>5</v>
      </c>
      <c r="D32" s="1371">
        <v>15.382</v>
      </c>
      <c r="E32" s="1371">
        <v>16.489999999999998</v>
      </c>
      <c r="F32" s="1371">
        <v>16.634</v>
      </c>
      <c r="G32" s="1371">
        <v>17.614000000000001</v>
      </c>
      <c r="H32" s="1371">
        <v>18.093</v>
      </c>
      <c r="I32" s="1371">
        <v>19.613</v>
      </c>
      <c r="J32" s="1371">
        <v>21.238</v>
      </c>
      <c r="K32" s="1371">
        <v>20.472000000000001</v>
      </c>
      <c r="L32" s="1371">
        <v>20.792000000000002</v>
      </c>
      <c r="M32" s="1371">
        <v>21.016999999999999</v>
      </c>
      <c r="N32" s="1371">
        <v>20.73</v>
      </c>
      <c r="O32" s="1371">
        <v>21.446999999999999</v>
      </c>
      <c r="P32" s="1371">
        <v>21.786999999999999</v>
      </c>
      <c r="Q32" s="1371">
        <v>21.79</v>
      </c>
      <c r="R32" s="1371">
        <v>21.914000000000001</v>
      </c>
      <c r="S32" s="1371">
        <v>22.324999999999999</v>
      </c>
      <c r="T32" s="1371">
        <v>22.324999999999999</v>
      </c>
      <c r="U32" s="1371">
        <v>22.475999999999999</v>
      </c>
      <c r="V32" s="1371">
        <v>22.407</v>
      </c>
      <c r="W32" s="1371">
        <v>22.463000000000001</v>
      </c>
      <c r="X32" s="1371">
        <v>22.302</v>
      </c>
      <c r="Y32" s="1371">
        <v>21.405000000000001</v>
      </c>
      <c r="Z32" s="1371">
        <v>21.715</v>
      </c>
      <c r="AA32" s="1371">
        <v>22.132999999999999</v>
      </c>
      <c r="AB32" s="1371">
        <v>20.184000000000001</v>
      </c>
      <c r="AC32" s="1371">
        <v>20.89</v>
      </c>
      <c r="AD32" s="1371">
        <v>22.652000000000001</v>
      </c>
      <c r="AE32" s="1371">
        <v>23.356999999999999</v>
      </c>
      <c r="AF32" s="1371">
        <v>23.54</v>
      </c>
      <c r="AG32" s="1371">
        <v>25.102</v>
      </c>
      <c r="AH32" s="1371">
        <v>26.355</v>
      </c>
      <c r="AI32" s="1357"/>
      <c r="AJ32" s="1357"/>
      <c r="AK32" s="1357"/>
      <c r="AL32" s="1357"/>
      <c r="AM32" s="1357"/>
      <c r="AN32" s="1357"/>
      <c r="AO32" s="1356"/>
      <c r="AP32" s="1356"/>
      <c r="AQ32" s="1356"/>
      <c r="AR32" s="1356"/>
      <c r="AS32" s="1356"/>
      <c r="AT32" s="1356"/>
      <c r="AU32" s="1356"/>
      <c r="AV32" s="1356"/>
      <c r="AW32" s="1356"/>
      <c r="AX32" s="1356"/>
      <c r="AY32" s="1356"/>
      <c r="AZ32" s="1356"/>
      <c r="BA32" s="1356"/>
      <c r="BB32" s="1356"/>
      <c r="BC32" s="1356"/>
      <c r="BD32" s="1356"/>
    </row>
    <row r="33" spans="2:56" ht="15" customHeight="1">
      <c r="B33" s="1382" t="s">
        <v>815</v>
      </c>
      <c r="C33" s="1372" t="s">
        <v>5</v>
      </c>
      <c r="D33" s="1371">
        <v>1.3180000000000001</v>
      </c>
      <c r="E33" s="1371">
        <v>1.351</v>
      </c>
      <c r="F33" s="1371">
        <v>1.4470000000000001</v>
      </c>
      <c r="G33" s="1371">
        <v>1.5920000000000001</v>
      </c>
      <c r="H33" s="1371">
        <v>1.782</v>
      </c>
      <c r="I33" s="1371">
        <v>1.925</v>
      </c>
      <c r="J33" s="1371">
        <v>1.83</v>
      </c>
      <c r="K33" s="1371">
        <v>2.3570000000000002</v>
      </c>
      <c r="L33" s="1371">
        <v>2.6110000000000002</v>
      </c>
      <c r="M33" s="1371">
        <v>2.8159999999999998</v>
      </c>
      <c r="N33" s="1371">
        <v>2.8929999999999998</v>
      </c>
      <c r="O33" s="1371">
        <v>2.9449999999999998</v>
      </c>
      <c r="P33" s="1371">
        <v>3.157</v>
      </c>
      <c r="Q33" s="1371">
        <v>3.8410000000000002</v>
      </c>
      <c r="R33" s="1371">
        <v>4.4560000000000004</v>
      </c>
      <c r="S33" s="1371">
        <v>5.2850000000000001</v>
      </c>
      <c r="T33" s="1371">
        <v>6.3259999999999996</v>
      </c>
      <c r="U33" s="1371">
        <v>7.8650000000000002</v>
      </c>
      <c r="V33" s="1371">
        <v>7.9770000000000003</v>
      </c>
      <c r="W33" s="1371">
        <v>8.8759999999999994</v>
      </c>
      <c r="X33" s="1371">
        <v>9.94</v>
      </c>
      <c r="Y33" s="1371">
        <v>10.754</v>
      </c>
      <c r="Z33" s="1371">
        <v>10.298</v>
      </c>
      <c r="AA33" s="1371">
        <v>10.843</v>
      </c>
      <c r="AB33" s="1371">
        <v>11.522</v>
      </c>
      <c r="AC33" s="1371">
        <v>12.395</v>
      </c>
      <c r="AD33" s="1371">
        <v>12.425000000000001</v>
      </c>
      <c r="AE33" s="1371">
        <v>13.292</v>
      </c>
      <c r="AF33" s="1371">
        <v>13.726000000000001</v>
      </c>
      <c r="AG33" s="1371">
        <v>14.872999999999999</v>
      </c>
      <c r="AH33" s="1371">
        <v>16.481000000000002</v>
      </c>
      <c r="AI33" s="1356"/>
      <c r="AJ33" s="1356"/>
      <c r="AK33" s="1356"/>
      <c r="AL33" s="1356"/>
      <c r="AM33" s="1356"/>
      <c r="AN33" s="1356"/>
      <c r="AO33" s="1356"/>
      <c r="AP33" s="1356"/>
      <c r="AQ33" s="1356"/>
      <c r="AR33" s="1356"/>
      <c r="AS33" s="1356"/>
      <c r="AT33" s="1356"/>
      <c r="AU33" s="1356"/>
      <c r="AV33" s="1356"/>
      <c r="AW33" s="1356"/>
      <c r="AX33" s="1356"/>
      <c r="AY33" s="1356"/>
      <c r="AZ33" s="1356"/>
      <c r="BA33" s="1356"/>
      <c r="BB33" s="1356"/>
      <c r="BC33" s="1356"/>
      <c r="BD33" s="1356"/>
    </row>
    <row r="34" spans="2:56" ht="15" customHeight="1">
      <c r="B34" s="1382" t="s">
        <v>19</v>
      </c>
      <c r="C34" s="1372" t="s">
        <v>5</v>
      </c>
      <c r="D34" s="1371">
        <v>0</v>
      </c>
      <c r="E34" s="1371">
        <v>0</v>
      </c>
      <c r="F34" s="1371">
        <v>0</v>
      </c>
      <c r="G34" s="1371">
        <v>0</v>
      </c>
      <c r="H34" s="1371">
        <v>0</v>
      </c>
      <c r="I34" s="1371">
        <v>0</v>
      </c>
      <c r="J34" s="1371">
        <v>0</v>
      </c>
      <c r="K34" s="1371">
        <v>0</v>
      </c>
      <c r="L34" s="1371">
        <v>0</v>
      </c>
      <c r="M34" s="1371">
        <v>0</v>
      </c>
      <c r="N34" s="1371">
        <v>0.39200000000000002</v>
      </c>
      <c r="O34" s="1371">
        <v>0.35</v>
      </c>
      <c r="P34" s="1371">
        <v>0.30099999999999999</v>
      </c>
      <c r="Q34" s="1371">
        <v>0.94799999999999995</v>
      </c>
      <c r="R34" s="1371">
        <v>1.1279999999999999</v>
      </c>
      <c r="S34" s="1371">
        <v>1.4490000000000001</v>
      </c>
      <c r="T34" s="1371">
        <v>1.056</v>
      </c>
      <c r="U34" s="1371">
        <v>1.1200000000000001</v>
      </c>
      <c r="V34" s="1371">
        <v>1.4019999999999999</v>
      </c>
      <c r="W34" s="1371">
        <v>1.6559999999999999</v>
      </c>
      <c r="X34" s="1371">
        <v>1.7110000000000001</v>
      </c>
      <c r="Y34" s="1371">
        <v>1.8740000000000001</v>
      </c>
      <c r="Z34" s="1371">
        <v>1.716</v>
      </c>
      <c r="AA34" s="1371">
        <v>1.504</v>
      </c>
      <c r="AB34" s="1371">
        <v>1.7130000000000001</v>
      </c>
      <c r="AC34" s="1371">
        <v>1.6879999999999999</v>
      </c>
      <c r="AD34" s="1371">
        <v>1.746</v>
      </c>
      <c r="AE34" s="1371">
        <v>1.734</v>
      </c>
      <c r="AF34" s="1371">
        <v>1.631</v>
      </c>
      <c r="AG34" s="1371">
        <v>1.7050000000000001</v>
      </c>
      <c r="AH34" s="1371">
        <v>1.8009999999999999</v>
      </c>
      <c r="AI34" s="1356"/>
      <c r="AJ34" s="1356"/>
      <c r="AK34" s="1356"/>
      <c r="AL34" s="1356"/>
      <c r="AM34" s="1356"/>
      <c r="AN34" s="1356"/>
      <c r="AO34" s="1356"/>
      <c r="AP34" s="1356"/>
      <c r="AQ34" s="1356"/>
      <c r="AR34" s="1356"/>
      <c r="AS34" s="1356"/>
      <c r="AT34" s="1356"/>
      <c r="AU34" s="1356"/>
      <c r="AV34" s="1356"/>
      <c r="AW34" s="1356"/>
      <c r="AX34" s="1356"/>
      <c r="AY34" s="1356"/>
      <c r="AZ34" s="1356"/>
      <c r="BA34" s="1356"/>
      <c r="BB34" s="1356"/>
      <c r="BC34" s="1356"/>
      <c r="BD34" s="1356"/>
    </row>
    <row r="35" spans="2:56" ht="15" customHeight="1">
      <c r="B35" s="1382" t="s">
        <v>816</v>
      </c>
      <c r="C35" s="1372" t="s">
        <v>5</v>
      </c>
      <c r="D35" s="1371">
        <v>1.9E-2</v>
      </c>
      <c r="E35" s="1371">
        <v>-1.4E-2</v>
      </c>
      <c r="F35" s="1371">
        <v>-0.13400000000000001</v>
      </c>
      <c r="G35" s="1371">
        <v>2.1999999999999999E-2</v>
      </c>
      <c r="H35" s="1371">
        <v>5.8999999999999997E-2</v>
      </c>
      <c r="I35" s="1371">
        <v>0.122</v>
      </c>
      <c r="J35" s="1371">
        <v>-0.129</v>
      </c>
      <c r="K35" s="1371">
        <v>-5.8000000000000003E-2</v>
      </c>
      <c r="L35" s="1371">
        <v>-1.6E-2</v>
      </c>
      <c r="M35" s="1371">
        <v>2.5999999999999999E-2</v>
      </c>
      <c r="N35" s="1371">
        <v>7.5999999999999998E-2</v>
      </c>
      <c r="O35" s="1371">
        <v>6.7000000000000004E-2</v>
      </c>
      <c r="P35" s="1371">
        <v>1.7000000000000001E-2</v>
      </c>
      <c r="Q35" s="1371">
        <v>-0.19900000000000001</v>
      </c>
      <c r="R35" s="1371">
        <v>-0.18</v>
      </c>
      <c r="S35" s="1371">
        <v>-0.21</v>
      </c>
      <c r="T35" s="1371">
        <v>-0.48</v>
      </c>
      <c r="U35" s="1371">
        <v>-0.48499999999999999</v>
      </c>
      <c r="V35" s="1371">
        <v>-0.56200000000000006</v>
      </c>
      <c r="W35" s="1371">
        <v>-0.38100000000000001</v>
      </c>
      <c r="X35" s="1371">
        <v>-0.44800000000000001</v>
      </c>
      <c r="Y35" s="1371">
        <v>-0.16600000000000001</v>
      </c>
      <c r="Z35" s="1371">
        <v>-0.61799999999999999</v>
      </c>
      <c r="AA35" s="1371">
        <v>-0.83899999999999997</v>
      </c>
      <c r="AB35" s="1371">
        <v>-0.92600000000000005</v>
      </c>
      <c r="AC35" s="1371">
        <v>-1.3109999999999999</v>
      </c>
      <c r="AD35" s="1371">
        <v>-1.3480000000000001</v>
      </c>
      <c r="AE35" s="1371">
        <v>-1.397</v>
      </c>
      <c r="AF35" s="1371">
        <v>-1.3360000000000001</v>
      </c>
      <c r="AG35" s="1371">
        <v>-0.91800000000000004</v>
      </c>
      <c r="AH35" s="1371">
        <v>-0.57099999999999995</v>
      </c>
      <c r="AI35" s="1356"/>
      <c r="AJ35" s="1356"/>
      <c r="AK35" s="1356"/>
      <c r="AL35" s="1356"/>
      <c r="AM35" s="1356"/>
      <c r="AN35" s="1356"/>
      <c r="AO35" s="1356"/>
      <c r="AP35" s="1356"/>
      <c r="AQ35" s="1356"/>
      <c r="AR35" s="1356"/>
      <c r="AS35" s="1356"/>
      <c r="AT35" s="1356"/>
      <c r="AU35" s="1356"/>
      <c r="AV35" s="1356"/>
      <c r="AW35" s="1356"/>
      <c r="AX35" s="1356"/>
      <c r="AY35" s="1356"/>
      <c r="AZ35" s="1356"/>
      <c r="BA35" s="1356"/>
      <c r="BB35" s="1356"/>
      <c r="BC35" s="1356"/>
      <c r="BD35" s="1356"/>
    </row>
    <row r="36" spans="2:56" ht="15" customHeight="1">
      <c r="B36" s="1382" t="s">
        <v>31</v>
      </c>
      <c r="C36" s="1372" t="s">
        <v>5</v>
      </c>
      <c r="D36" s="1371">
        <v>11.188000000000001</v>
      </c>
      <c r="E36" s="1371">
        <v>11.010999999999999</v>
      </c>
      <c r="F36" s="1371">
        <v>12.103</v>
      </c>
      <c r="G36" s="1371">
        <v>11.705</v>
      </c>
      <c r="H36" s="1371">
        <v>11.632999999999999</v>
      </c>
      <c r="I36" s="1371">
        <v>11.787000000000001</v>
      </c>
      <c r="J36" s="1371">
        <v>11.962999999999999</v>
      </c>
      <c r="K36" s="1371">
        <v>12.721</v>
      </c>
      <c r="L36" s="1371">
        <v>12.151</v>
      </c>
      <c r="M36" s="1371">
        <v>12.954000000000001</v>
      </c>
      <c r="N36" s="1371">
        <v>12.853999999999999</v>
      </c>
      <c r="O36" s="1371">
        <v>12.728</v>
      </c>
      <c r="P36" s="1371">
        <v>12.462999999999999</v>
      </c>
      <c r="Q36" s="1371">
        <v>12.333</v>
      </c>
      <c r="R36" s="1371">
        <v>12.49</v>
      </c>
      <c r="S36" s="1371">
        <v>12.217000000000001</v>
      </c>
      <c r="T36" s="1371">
        <v>12.305</v>
      </c>
      <c r="U36" s="1371">
        <v>10.798999999999999</v>
      </c>
      <c r="V36" s="1371">
        <v>11.287000000000001</v>
      </c>
      <c r="W36" s="1371">
        <v>10.879</v>
      </c>
      <c r="X36" s="1371">
        <v>10.785</v>
      </c>
      <c r="Y36" s="1371">
        <v>8.6609999999999996</v>
      </c>
      <c r="Z36" s="1371">
        <v>8.0690000000000008</v>
      </c>
      <c r="AA36" s="1371">
        <v>7.6790000000000003</v>
      </c>
      <c r="AB36" s="1371">
        <v>8.0399999999999991</v>
      </c>
      <c r="AC36" s="1371">
        <v>7.55</v>
      </c>
      <c r="AD36" s="1371">
        <v>6.8440000000000003</v>
      </c>
      <c r="AE36" s="1371">
        <v>6.157</v>
      </c>
      <c r="AF36" s="1371">
        <v>6.3150000000000004</v>
      </c>
      <c r="AG36" s="1371">
        <v>6.3959999999999999</v>
      </c>
      <c r="AH36" s="1371">
        <v>5.9020000000000001</v>
      </c>
      <c r="AI36" s="1356"/>
      <c r="AJ36" s="1356"/>
      <c r="AK36" s="1356"/>
      <c r="AL36" s="1356"/>
      <c r="AM36" s="1356"/>
      <c r="AN36" s="1356"/>
      <c r="AO36" s="1356"/>
      <c r="AP36" s="1356"/>
      <c r="AQ36" s="1356"/>
      <c r="AR36" s="1356"/>
      <c r="AS36" s="1356"/>
      <c r="AT36" s="1356"/>
      <c r="AU36" s="1356"/>
      <c r="AV36" s="1356"/>
      <c r="AW36" s="1356"/>
      <c r="AX36" s="1356"/>
      <c r="AY36" s="1356"/>
      <c r="AZ36" s="1356"/>
      <c r="BA36" s="1356"/>
      <c r="BB36" s="1356"/>
      <c r="BC36" s="1356"/>
      <c r="BD36" s="1356"/>
    </row>
    <row r="37" spans="2:56" ht="15" customHeight="1">
      <c r="B37" s="1387" t="s">
        <v>0</v>
      </c>
      <c r="C37" s="1386" t="s">
        <v>5</v>
      </c>
      <c r="D37" s="1369">
        <v>100</v>
      </c>
      <c r="E37" s="1369">
        <v>100</v>
      </c>
      <c r="F37" s="1369">
        <v>100</v>
      </c>
      <c r="G37" s="1369">
        <v>100</v>
      </c>
      <c r="H37" s="1369">
        <v>100</v>
      </c>
      <c r="I37" s="1369">
        <v>100</v>
      </c>
      <c r="J37" s="1369">
        <v>100</v>
      </c>
      <c r="K37" s="1369">
        <v>100</v>
      </c>
      <c r="L37" s="1369">
        <v>100</v>
      </c>
      <c r="M37" s="1369">
        <v>100</v>
      </c>
      <c r="N37" s="1369">
        <v>100</v>
      </c>
      <c r="O37" s="1369">
        <v>100</v>
      </c>
      <c r="P37" s="1369">
        <v>100</v>
      </c>
      <c r="Q37" s="1369">
        <v>100</v>
      </c>
      <c r="R37" s="1369">
        <v>100</v>
      </c>
      <c r="S37" s="1369">
        <v>100</v>
      </c>
      <c r="T37" s="1369">
        <v>100</v>
      </c>
      <c r="U37" s="1369">
        <v>100</v>
      </c>
      <c r="V37" s="1369">
        <v>100</v>
      </c>
      <c r="W37" s="1369">
        <v>100</v>
      </c>
      <c r="X37" s="1369">
        <v>100</v>
      </c>
      <c r="Y37" s="1369">
        <v>100</v>
      </c>
      <c r="Z37" s="1369">
        <v>100</v>
      </c>
      <c r="AA37" s="1369">
        <v>100</v>
      </c>
      <c r="AB37" s="1369">
        <v>100</v>
      </c>
      <c r="AC37" s="1369">
        <v>100</v>
      </c>
      <c r="AD37" s="1369">
        <v>100</v>
      </c>
      <c r="AE37" s="1369">
        <v>100</v>
      </c>
      <c r="AF37" s="1369">
        <v>100</v>
      </c>
      <c r="AG37" s="1369">
        <v>100</v>
      </c>
      <c r="AH37" s="1369">
        <v>100</v>
      </c>
      <c r="AI37" s="1356"/>
      <c r="AJ37" s="1356"/>
      <c r="AK37" s="1356"/>
      <c r="AL37" s="1356"/>
      <c r="AM37" s="1356"/>
      <c r="AN37" s="1356"/>
      <c r="AO37" s="1356"/>
      <c r="AP37" s="1356"/>
      <c r="AQ37" s="1356"/>
      <c r="AR37" s="1356"/>
      <c r="AS37" s="1356"/>
      <c r="AT37" s="1356"/>
      <c r="AU37" s="1356"/>
      <c r="AV37" s="1356"/>
      <c r="AW37" s="1356"/>
      <c r="AX37" s="1356"/>
      <c r="AY37" s="1356"/>
      <c r="AZ37" s="1356"/>
      <c r="BA37" s="1356"/>
      <c r="BB37" s="1356"/>
      <c r="BC37" s="1356"/>
      <c r="BD37" s="1356"/>
    </row>
    <row r="38" spans="2:56" ht="15" customHeight="1">
      <c r="B38" s="1376"/>
      <c r="C38" s="1359"/>
      <c r="D38" s="1375" t="s">
        <v>820</v>
      </c>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74"/>
      <c r="AA38" s="1374"/>
      <c r="AB38" s="1374"/>
      <c r="AC38" s="1374"/>
      <c r="AD38" s="1374"/>
      <c r="AE38" s="1374"/>
      <c r="AF38" s="1374"/>
      <c r="AG38" s="1374"/>
      <c r="AH38" s="1374"/>
      <c r="AI38" s="1356"/>
      <c r="AJ38" s="1356"/>
      <c r="AK38" s="1356"/>
      <c r="AL38" s="1356"/>
      <c r="AM38" s="1356"/>
      <c r="AN38" s="1356"/>
      <c r="AO38" s="1356"/>
      <c r="AP38" s="1356"/>
      <c r="AQ38" s="1356"/>
      <c r="AR38" s="1356"/>
      <c r="AS38" s="1356"/>
      <c r="AT38" s="1356"/>
      <c r="AU38" s="1356"/>
      <c r="AV38" s="1356"/>
      <c r="AW38" s="1356"/>
      <c r="AX38" s="1356"/>
      <c r="AY38" s="1356"/>
      <c r="AZ38" s="1356"/>
      <c r="BA38" s="1356"/>
      <c r="BB38" s="1356"/>
      <c r="BC38" s="1356"/>
      <c r="BD38" s="1356"/>
    </row>
    <row r="39" spans="2:56" ht="15" customHeight="1">
      <c r="B39" s="1382" t="s">
        <v>811</v>
      </c>
      <c r="C39" s="1372" t="s">
        <v>5</v>
      </c>
      <c r="D39" s="1371" t="s">
        <v>821</v>
      </c>
      <c r="E39" s="1371">
        <v>1.032</v>
      </c>
      <c r="F39" s="1371">
        <v>-5.7549999999999999</v>
      </c>
      <c r="G39" s="1371">
        <v>-2.6070000000000002</v>
      </c>
      <c r="H39" s="1371">
        <v>0.06</v>
      </c>
      <c r="I39" s="1371">
        <v>-3.7509999999999999</v>
      </c>
      <c r="J39" s="1371">
        <v>1.47</v>
      </c>
      <c r="K39" s="1371">
        <v>-1.1910000000000001</v>
      </c>
      <c r="L39" s="1371">
        <v>-0.29399999999999998</v>
      </c>
      <c r="M39" s="1371">
        <v>-4.4539999999999997</v>
      </c>
      <c r="N39" s="1371">
        <v>2.75</v>
      </c>
      <c r="O39" s="1371">
        <v>-3.597</v>
      </c>
      <c r="P39" s="1371">
        <v>-1.1259999999999999</v>
      </c>
      <c r="Q39" s="1371">
        <v>4.3079999999999998</v>
      </c>
      <c r="R39" s="1371">
        <v>-5.0030000000000001</v>
      </c>
      <c r="S39" s="1371">
        <v>-5.3209999999999997</v>
      </c>
      <c r="T39" s="1371">
        <v>8.6690000000000005</v>
      </c>
      <c r="U39" s="1371">
        <v>2.6869999999999998</v>
      </c>
      <c r="V39" s="1371">
        <v>-10.753</v>
      </c>
      <c r="W39" s="1371">
        <v>-16.876999999999999</v>
      </c>
      <c r="X39" s="1371">
        <v>14.574999999999999</v>
      </c>
      <c r="Y39" s="1371">
        <v>5.0000000000000001E-3</v>
      </c>
      <c r="Z39" s="1371">
        <v>0.63</v>
      </c>
      <c r="AA39" s="1371">
        <v>6.6189999999999998</v>
      </c>
      <c r="AB39" s="1371">
        <v>-4.3630000000000004</v>
      </c>
      <c r="AC39" s="1371">
        <v>-1.7370000000000001</v>
      </c>
      <c r="AD39" s="1371">
        <v>-2.0609999999999999</v>
      </c>
      <c r="AE39" s="1371">
        <v>-11.282999999999999</v>
      </c>
      <c r="AF39" s="1371">
        <v>-4.92</v>
      </c>
      <c r="AG39" s="1371">
        <v>-24.082000000000001</v>
      </c>
      <c r="AH39" s="1371">
        <v>-17.222999999999999</v>
      </c>
      <c r="AI39" s="1356"/>
      <c r="AJ39" s="1356"/>
      <c r="AK39" s="1356"/>
      <c r="AL39" s="1356"/>
      <c r="AM39" s="1356"/>
      <c r="AN39" s="1356"/>
      <c r="AO39" s="1356"/>
      <c r="AP39" s="1356"/>
      <c r="AQ39" s="1356"/>
      <c r="AR39" s="1356"/>
      <c r="AS39" s="1356"/>
      <c r="AT39" s="1356"/>
      <c r="AU39" s="1356"/>
      <c r="AV39" s="1356"/>
      <c r="AW39" s="1356"/>
      <c r="AX39" s="1356"/>
      <c r="AY39" s="1356"/>
      <c r="AZ39" s="1356"/>
      <c r="BA39" s="1356"/>
      <c r="BB39" s="1356"/>
      <c r="BC39" s="1356"/>
      <c r="BD39" s="1356"/>
    </row>
    <row r="40" spans="2:56" ht="15" customHeight="1">
      <c r="B40" s="1382" t="s">
        <v>812</v>
      </c>
      <c r="C40" s="1372" t="s">
        <v>5</v>
      </c>
      <c r="D40" s="1371" t="s">
        <v>821</v>
      </c>
      <c r="E40" s="1371">
        <v>-21.675000000000001</v>
      </c>
      <c r="F40" s="1371">
        <v>-13.193</v>
      </c>
      <c r="G40" s="1371">
        <v>-8.8949999999999996</v>
      </c>
      <c r="H40" s="1371">
        <v>-6.1239999999999997</v>
      </c>
      <c r="I40" s="1371">
        <v>-6.8120000000000003</v>
      </c>
      <c r="J40" s="1371">
        <v>-2.6869999999999998</v>
      </c>
      <c r="K40" s="1371">
        <v>-5.4749999999999996</v>
      </c>
      <c r="L40" s="1371">
        <v>-5.1040000000000001</v>
      </c>
      <c r="M40" s="1371">
        <v>-2.7229999999999999</v>
      </c>
      <c r="N40" s="1371">
        <v>5.2510000000000003</v>
      </c>
      <c r="O40" s="1371">
        <v>5.3490000000000002</v>
      </c>
      <c r="P40" s="1371">
        <v>1.831</v>
      </c>
      <c r="Q40" s="1371">
        <v>-1.425</v>
      </c>
      <c r="R40" s="1371">
        <v>0.53100000000000003</v>
      </c>
      <c r="S40" s="1371">
        <v>-3.1669999999999998</v>
      </c>
      <c r="T40" s="1371">
        <v>-1.264</v>
      </c>
      <c r="U40" s="1371">
        <v>2.3610000000000002</v>
      </c>
      <c r="V40" s="1371">
        <v>-3.6230000000000002</v>
      </c>
      <c r="W40" s="1371">
        <v>-3.0390000000000001</v>
      </c>
      <c r="X40" s="1371">
        <v>0.31</v>
      </c>
      <c r="Y40" s="1371">
        <v>3.476</v>
      </c>
      <c r="Z40" s="1371">
        <v>5.1280000000000001</v>
      </c>
      <c r="AA40" s="1371">
        <v>-0.96199999999999997</v>
      </c>
      <c r="AB40" s="1371">
        <v>-3.3620000000000001</v>
      </c>
      <c r="AC40" s="1371">
        <v>-0.53800000000000003</v>
      </c>
      <c r="AD40" s="1371">
        <v>-3.5009999999999999</v>
      </c>
      <c r="AE40" s="1371">
        <v>-0.22500000000000001</v>
      </c>
      <c r="AF40" s="1371">
        <v>-1.7749999999999999</v>
      </c>
      <c r="AG40" s="1371">
        <v>-21.45</v>
      </c>
      <c r="AH40" s="1371">
        <v>-17.652999999999999</v>
      </c>
      <c r="AI40" s="1356"/>
      <c r="AJ40" s="1356"/>
      <c r="AK40" s="1356"/>
      <c r="AL40" s="1356"/>
      <c r="AM40" s="1356"/>
      <c r="AN40" s="1356"/>
      <c r="AO40" s="1356"/>
      <c r="AP40" s="1356"/>
      <c r="AQ40" s="1356"/>
      <c r="AR40" s="1356"/>
      <c r="AS40" s="1356"/>
      <c r="AT40" s="1356"/>
      <c r="AU40" s="1356"/>
      <c r="AV40" s="1356"/>
      <c r="AW40" s="1356"/>
      <c r="AX40" s="1356"/>
      <c r="AY40" s="1356"/>
      <c r="AZ40" s="1356"/>
      <c r="BA40" s="1356"/>
      <c r="BB40" s="1356"/>
      <c r="BC40" s="1356"/>
      <c r="BD40" s="1356"/>
    </row>
    <row r="41" spans="2:56" ht="15" customHeight="1">
      <c r="B41" s="1382" t="s">
        <v>813</v>
      </c>
      <c r="C41" s="1372" t="s">
        <v>5</v>
      </c>
      <c r="D41" s="1371" t="s">
        <v>821</v>
      </c>
      <c r="E41" s="1371">
        <v>6.109</v>
      </c>
      <c r="F41" s="1371">
        <v>1.464</v>
      </c>
      <c r="G41" s="1371">
        <v>2.09</v>
      </c>
      <c r="H41" s="1371">
        <v>-0.92900000000000005</v>
      </c>
      <c r="I41" s="1371">
        <v>-6.0999999999999999E-2</v>
      </c>
      <c r="J41" s="1371">
        <v>2.0979999999999999</v>
      </c>
      <c r="K41" s="1371">
        <v>-0.95</v>
      </c>
      <c r="L41" s="1371">
        <v>0.38300000000000001</v>
      </c>
      <c r="M41" s="1371">
        <v>-3.0579999999999998</v>
      </c>
      <c r="N41" s="1371">
        <v>-1.786</v>
      </c>
      <c r="O41" s="1371">
        <v>1.4259999999999999</v>
      </c>
      <c r="P41" s="1371">
        <v>-3.51</v>
      </c>
      <c r="Q41" s="1371">
        <v>-1.764</v>
      </c>
      <c r="R41" s="1371">
        <v>-1.3660000000000001</v>
      </c>
      <c r="S41" s="1371">
        <v>-0.92600000000000005</v>
      </c>
      <c r="T41" s="1371">
        <v>-0.872</v>
      </c>
      <c r="U41" s="1371">
        <v>-9.6630000000000003</v>
      </c>
      <c r="V41" s="1371">
        <v>6.0010000000000003</v>
      </c>
      <c r="W41" s="1371">
        <v>-5.47</v>
      </c>
      <c r="X41" s="1371">
        <v>1.0409999999999999</v>
      </c>
      <c r="Y41" s="1371">
        <v>-3.3959999999999999</v>
      </c>
      <c r="Z41" s="1371">
        <v>4.4999999999999998E-2</v>
      </c>
      <c r="AA41" s="1371">
        <v>2.2389999999999999</v>
      </c>
      <c r="AB41" s="1371">
        <v>-2.92</v>
      </c>
      <c r="AC41" s="1371">
        <v>-2.8000000000000001E-2</v>
      </c>
      <c r="AD41" s="1371">
        <v>1.66</v>
      </c>
      <c r="AE41" s="1371">
        <v>2.3050000000000002</v>
      </c>
      <c r="AF41" s="1371">
        <v>-4.6989999999999998</v>
      </c>
      <c r="AG41" s="1371">
        <v>1.339</v>
      </c>
      <c r="AH41" s="1371">
        <v>-9.4109999999999996</v>
      </c>
      <c r="AI41" s="1356"/>
      <c r="AJ41" s="1356"/>
      <c r="AK41" s="1356"/>
      <c r="AL41" s="1356"/>
      <c r="AM41" s="1356"/>
      <c r="AN41" s="1356"/>
      <c r="AO41" s="1356"/>
      <c r="AP41" s="1356"/>
      <c r="AQ41" s="1356"/>
      <c r="AR41" s="1356"/>
      <c r="AS41" s="1356"/>
      <c r="AT41" s="1356"/>
      <c r="AU41" s="1356"/>
      <c r="AV41" s="1356"/>
      <c r="AW41" s="1356"/>
      <c r="AX41" s="1356"/>
      <c r="AY41" s="1356"/>
      <c r="AZ41" s="1356"/>
      <c r="BA41" s="1356"/>
      <c r="BB41" s="1356"/>
      <c r="BC41" s="1356"/>
      <c r="BD41" s="1356"/>
    </row>
    <row r="42" spans="2:56" ht="15" customHeight="1">
      <c r="B42" s="1382" t="s">
        <v>2</v>
      </c>
      <c r="C42" s="1372" t="s">
        <v>5</v>
      </c>
      <c r="D42" s="1371" t="s">
        <v>821</v>
      </c>
      <c r="E42" s="1371">
        <v>5.1219999999999999</v>
      </c>
      <c r="F42" s="1371">
        <v>-0.98299999999999998</v>
      </c>
      <c r="G42" s="1371">
        <v>5.7539999999999996</v>
      </c>
      <c r="H42" s="1371">
        <v>1.7470000000000001</v>
      </c>
      <c r="I42" s="1371">
        <v>8.9740000000000002</v>
      </c>
      <c r="J42" s="1371">
        <v>11.843</v>
      </c>
      <c r="K42" s="1371">
        <v>-4.4409999999999998</v>
      </c>
      <c r="L42" s="1371">
        <v>0.86099999999999999</v>
      </c>
      <c r="M42" s="1371">
        <v>-0.29899999999999999</v>
      </c>
      <c r="N42" s="1371">
        <v>-0.878</v>
      </c>
      <c r="O42" s="1371">
        <v>5.4320000000000004</v>
      </c>
      <c r="P42" s="1371">
        <v>-4.1000000000000002E-2</v>
      </c>
      <c r="Q42" s="1371">
        <v>1.1719999999999999</v>
      </c>
      <c r="R42" s="1371">
        <v>0.47799999999999998</v>
      </c>
      <c r="S42" s="1371">
        <v>1.6060000000000001</v>
      </c>
      <c r="T42" s="1371">
        <v>2.0150000000000001</v>
      </c>
      <c r="U42" s="1371">
        <v>-3.7629999999999999</v>
      </c>
      <c r="V42" s="1371">
        <v>0.92200000000000004</v>
      </c>
      <c r="W42" s="1371">
        <v>-5.702</v>
      </c>
      <c r="X42" s="1371">
        <v>4.4080000000000004</v>
      </c>
      <c r="Y42" s="1371">
        <v>-8.0960000000000001</v>
      </c>
      <c r="Z42" s="1371">
        <v>0.33700000000000002</v>
      </c>
      <c r="AA42" s="1371">
        <v>4.7839999999999998</v>
      </c>
      <c r="AB42" s="1371">
        <v>-13.074999999999999</v>
      </c>
      <c r="AC42" s="1371">
        <v>4.0780000000000003</v>
      </c>
      <c r="AD42" s="1371">
        <v>10.318</v>
      </c>
      <c r="AE42" s="1371">
        <v>3.2280000000000002</v>
      </c>
      <c r="AF42" s="1371">
        <v>-2.1459999999999999</v>
      </c>
      <c r="AG42" s="1371">
        <v>3.9769999999999999</v>
      </c>
      <c r="AH42" s="1371">
        <v>-2.3090000000000002</v>
      </c>
      <c r="AI42" s="1356"/>
      <c r="AJ42" s="1356"/>
      <c r="AK42" s="1356"/>
      <c r="AL42" s="1356"/>
      <c r="AM42" s="1356"/>
      <c r="AN42" s="1356"/>
      <c r="AO42" s="1356"/>
      <c r="AP42" s="1356"/>
      <c r="AQ42" s="1356"/>
      <c r="AR42" s="1356"/>
      <c r="AS42" s="1356"/>
      <c r="AT42" s="1356"/>
      <c r="AU42" s="1356"/>
      <c r="AV42" s="1356"/>
      <c r="AW42" s="1356"/>
      <c r="AX42" s="1356"/>
      <c r="AY42" s="1356"/>
      <c r="AZ42" s="1356"/>
      <c r="BA42" s="1356"/>
      <c r="BB42" s="1356"/>
      <c r="BC42" s="1356"/>
      <c r="BD42" s="1356"/>
    </row>
    <row r="43" spans="2:56" ht="15" customHeight="1">
      <c r="B43" s="1379" t="s">
        <v>814</v>
      </c>
      <c r="C43" s="1372" t="s">
        <v>5</v>
      </c>
      <c r="D43" s="1371" t="s">
        <v>821</v>
      </c>
      <c r="E43" s="1371">
        <v>5.0730000000000004</v>
      </c>
      <c r="F43" s="1371">
        <v>-1.131</v>
      </c>
      <c r="G43" s="1371">
        <v>5.8170000000000002</v>
      </c>
      <c r="H43" s="1371">
        <v>1.83</v>
      </c>
      <c r="I43" s="1371">
        <v>9.0399999999999991</v>
      </c>
      <c r="J43" s="1371">
        <v>11.904</v>
      </c>
      <c r="K43" s="1371">
        <v>-4.4690000000000003</v>
      </c>
      <c r="L43" s="1371">
        <v>0.91700000000000004</v>
      </c>
      <c r="M43" s="1371">
        <v>-0.29299999999999998</v>
      </c>
      <c r="N43" s="1371">
        <v>-0.83099999999999996</v>
      </c>
      <c r="O43" s="1371">
        <v>5.4550000000000001</v>
      </c>
      <c r="P43" s="1371">
        <v>-0.155</v>
      </c>
      <c r="Q43" s="1371">
        <v>1.2130000000000001</v>
      </c>
      <c r="R43" s="1371">
        <v>0.50800000000000001</v>
      </c>
      <c r="S43" s="1371">
        <v>1.6439999999999999</v>
      </c>
      <c r="T43" s="1371">
        <v>1.9119999999999999</v>
      </c>
      <c r="U43" s="1371">
        <v>-3.6640000000000001</v>
      </c>
      <c r="V43" s="1371">
        <v>0.97499999999999998</v>
      </c>
      <c r="W43" s="1371">
        <v>-5.665</v>
      </c>
      <c r="X43" s="1371">
        <v>4.3129999999999997</v>
      </c>
      <c r="Y43" s="1371">
        <v>-8.1869999999999994</v>
      </c>
      <c r="Z43" s="1371">
        <v>0.308</v>
      </c>
      <c r="AA43" s="1371">
        <v>4.7640000000000002</v>
      </c>
      <c r="AB43" s="1371">
        <v>-13.038</v>
      </c>
      <c r="AC43" s="1371">
        <v>4.1390000000000002</v>
      </c>
      <c r="AD43" s="1371">
        <v>10.305999999999999</v>
      </c>
      <c r="AE43" s="1371">
        <v>3.3620000000000001</v>
      </c>
      <c r="AF43" s="1371">
        <v>-2.1520000000000001</v>
      </c>
      <c r="AG43" s="1371">
        <v>3.9980000000000002</v>
      </c>
      <c r="AH43" s="1371">
        <v>-2.431</v>
      </c>
      <c r="AI43" s="1357"/>
      <c r="AJ43" s="1357"/>
      <c r="AK43" s="1357"/>
      <c r="AL43" s="1357"/>
      <c r="AM43" s="1357"/>
      <c r="AN43" s="1357"/>
      <c r="AO43" s="1356"/>
      <c r="AP43" s="1356"/>
      <c r="AQ43" s="1356"/>
      <c r="AR43" s="1356"/>
      <c r="AS43" s="1356"/>
      <c r="AT43" s="1356"/>
      <c r="AU43" s="1356"/>
      <c r="AV43" s="1356"/>
      <c r="AW43" s="1356"/>
      <c r="AX43" s="1356"/>
      <c r="AY43" s="1356"/>
      <c r="AZ43" s="1356"/>
      <c r="BA43" s="1356"/>
      <c r="BB43" s="1356"/>
      <c r="BC43" s="1356"/>
      <c r="BD43" s="1356"/>
    </row>
    <row r="44" spans="2:56" ht="15" customHeight="1">
      <c r="B44" s="1382" t="s">
        <v>815</v>
      </c>
      <c r="C44" s="1372" t="s">
        <v>5</v>
      </c>
      <c r="D44" s="1371" t="s">
        <v>821</v>
      </c>
      <c r="E44" s="1371">
        <v>0.46400000000000002</v>
      </c>
      <c r="F44" s="1371">
        <v>4.9939999999999998</v>
      </c>
      <c r="G44" s="1371">
        <v>9.9649999999999999</v>
      </c>
      <c r="H44" s="1371">
        <v>10.936</v>
      </c>
      <c r="I44" s="1371">
        <v>8.6880000000000006</v>
      </c>
      <c r="J44" s="1371">
        <v>-1.782</v>
      </c>
      <c r="K44" s="1371">
        <v>27.661999999999999</v>
      </c>
      <c r="L44" s="1371">
        <v>10.079000000000001</v>
      </c>
      <c r="M44" s="1371">
        <v>6.3849999999999998</v>
      </c>
      <c r="N44" s="1371">
        <v>3.27</v>
      </c>
      <c r="O44" s="1371">
        <v>3.754</v>
      </c>
      <c r="P44" s="1371">
        <v>5.3819999999999997</v>
      </c>
      <c r="Q44" s="1371">
        <v>23.131</v>
      </c>
      <c r="R44" s="1371">
        <v>15.920999999999999</v>
      </c>
      <c r="S44" s="1371">
        <v>18.343</v>
      </c>
      <c r="T44" s="1371">
        <v>21.99</v>
      </c>
      <c r="U44" s="1371">
        <v>18.962</v>
      </c>
      <c r="V44" s="1371">
        <v>2.7309999999999999</v>
      </c>
      <c r="W44" s="1371">
        <v>4.7080000000000002</v>
      </c>
      <c r="X44" s="1371">
        <v>17.664999999999999</v>
      </c>
      <c r="Y44" s="1371">
        <v>3.4889999999999999</v>
      </c>
      <c r="Z44" s="1371">
        <v>-5.3129999999999997</v>
      </c>
      <c r="AA44" s="1371">
        <v>8.2210000000000001</v>
      </c>
      <c r="AB44" s="1371">
        <v>1.327</v>
      </c>
      <c r="AC44" s="1371">
        <v>8.2479999999999993</v>
      </c>
      <c r="AD44" s="1371">
        <v>1.9750000000000001</v>
      </c>
      <c r="AE44" s="1371">
        <v>7.2309999999999999</v>
      </c>
      <c r="AF44" s="1371">
        <v>0.25900000000000001</v>
      </c>
      <c r="AG44" s="1371">
        <v>5.6779999999999999</v>
      </c>
      <c r="AH44" s="1371">
        <v>2.976</v>
      </c>
      <c r="AI44" s="1356"/>
      <c r="AJ44" s="1356"/>
      <c r="AK44" s="1356"/>
      <c r="AL44" s="1356"/>
      <c r="AM44" s="1356"/>
      <c r="AN44" s="1356"/>
      <c r="AO44" s="1356"/>
      <c r="AP44" s="1356"/>
      <c r="AQ44" s="1356"/>
      <c r="AR44" s="1356"/>
      <c r="AS44" s="1356"/>
      <c r="AT44" s="1356"/>
      <c r="AU44" s="1356"/>
      <c r="AV44" s="1356"/>
      <c r="AW44" s="1356"/>
      <c r="AX44" s="1356"/>
      <c r="AY44" s="1356"/>
      <c r="AZ44" s="1356"/>
      <c r="BA44" s="1356"/>
      <c r="BB44" s="1356"/>
      <c r="BC44" s="1356"/>
      <c r="BD44" s="1356"/>
    </row>
    <row r="45" spans="2:56" ht="15" customHeight="1">
      <c r="B45" s="1382" t="s">
        <v>19</v>
      </c>
      <c r="C45" s="1372" t="s">
        <v>5</v>
      </c>
      <c r="D45" s="1371" t="s">
        <v>821</v>
      </c>
      <c r="E45" s="1371">
        <v>0</v>
      </c>
      <c r="F45" s="1371">
        <v>0</v>
      </c>
      <c r="G45" s="1371">
        <v>0</v>
      </c>
      <c r="H45" s="1371">
        <v>0</v>
      </c>
      <c r="I45" s="1371">
        <v>0</v>
      </c>
      <c r="J45" s="1371">
        <v>0</v>
      </c>
      <c r="K45" s="1371">
        <v>0</v>
      </c>
      <c r="L45" s="1371">
        <v>0</v>
      </c>
      <c r="M45" s="1371">
        <v>0</v>
      </c>
      <c r="N45" s="1371">
        <v>0</v>
      </c>
      <c r="O45" s="1371">
        <v>-8.9870000000000001</v>
      </c>
      <c r="P45" s="1371">
        <v>-15.515000000000001</v>
      </c>
      <c r="Q45" s="1371">
        <v>218.79300000000001</v>
      </c>
      <c r="R45" s="1371">
        <v>18.937000000000001</v>
      </c>
      <c r="S45" s="1371">
        <v>28.175999999999998</v>
      </c>
      <c r="T45" s="1371">
        <v>-25.757000000000001</v>
      </c>
      <c r="U45" s="1371">
        <v>1.5209999999999999</v>
      </c>
      <c r="V45" s="1371">
        <v>26.795999999999999</v>
      </c>
      <c r="W45" s="1371">
        <v>11.145</v>
      </c>
      <c r="X45" s="1371">
        <v>8.5549999999999997</v>
      </c>
      <c r="Y45" s="1371">
        <v>4.7300000000000004</v>
      </c>
      <c r="Z45" s="1371">
        <v>-9.4489999999999998</v>
      </c>
      <c r="AA45" s="1371">
        <v>-9.9260000000000002</v>
      </c>
      <c r="AB45" s="1371">
        <v>8.641</v>
      </c>
      <c r="AC45" s="1371">
        <v>-0.82899999999999996</v>
      </c>
      <c r="AD45" s="1371">
        <v>5.2140000000000004</v>
      </c>
      <c r="AE45" s="1371">
        <v>-0.45500000000000002</v>
      </c>
      <c r="AF45" s="1371">
        <v>-8.702</v>
      </c>
      <c r="AG45" s="1371">
        <v>1.958</v>
      </c>
      <c r="AH45" s="1371">
        <v>-1.829</v>
      </c>
      <c r="AI45" s="1373"/>
      <c r="AJ45" s="1373"/>
      <c r="AK45" s="1373"/>
      <c r="AL45" s="1373"/>
      <c r="AM45" s="1373"/>
      <c r="AN45" s="1373"/>
      <c r="AO45" s="1356"/>
      <c r="AP45" s="1356"/>
      <c r="AQ45" s="1356"/>
      <c r="AR45" s="1356"/>
      <c r="AS45" s="1356"/>
      <c r="AT45" s="1356"/>
      <c r="AU45" s="1356"/>
      <c r="AV45" s="1356"/>
      <c r="AW45" s="1356"/>
      <c r="AX45" s="1356"/>
      <c r="AY45" s="1356"/>
      <c r="AZ45" s="1356"/>
      <c r="BA45" s="1356"/>
      <c r="BB45" s="1356"/>
      <c r="BC45" s="1356"/>
      <c r="BD45" s="1356"/>
    </row>
    <row r="46" spans="2:56" ht="15" customHeight="1">
      <c r="B46" s="1382" t="s">
        <v>816</v>
      </c>
      <c r="C46" s="1372" t="s">
        <v>5</v>
      </c>
      <c r="D46" s="1371" t="s">
        <v>821</v>
      </c>
      <c r="E46" s="1371" t="s">
        <v>821</v>
      </c>
      <c r="F46" s="1371" t="s">
        <v>821</v>
      </c>
      <c r="G46" s="1371" t="s">
        <v>821</v>
      </c>
      <c r="H46" s="1371" t="s">
        <v>821</v>
      </c>
      <c r="I46" s="1371" t="s">
        <v>821</v>
      </c>
      <c r="J46" s="1371" t="s">
        <v>821</v>
      </c>
      <c r="K46" s="1371" t="s">
        <v>821</v>
      </c>
      <c r="L46" s="1371" t="s">
        <v>821</v>
      </c>
      <c r="M46" s="1371" t="s">
        <v>821</v>
      </c>
      <c r="N46" s="1371" t="s">
        <v>821</v>
      </c>
      <c r="O46" s="1371" t="s">
        <v>821</v>
      </c>
      <c r="P46" s="1371" t="s">
        <v>821</v>
      </c>
      <c r="Q46" s="1371" t="s">
        <v>821</v>
      </c>
      <c r="R46" s="1371" t="s">
        <v>821</v>
      </c>
      <c r="S46" s="1371" t="s">
        <v>821</v>
      </c>
      <c r="T46" s="1371" t="s">
        <v>821</v>
      </c>
      <c r="U46" s="1371" t="s">
        <v>821</v>
      </c>
      <c r="V46" s="1371" t="s">
        <v>821</v>
      </c>
      <c r="W46" s="1371" t="s">
        <v>821</v>
      </c>
      <c r="X46" s="1371" t="s">
        <v>821</v>
      </c>
      <c r="Y46" s="1371" t="s">
        <v>821</v>
      </c>
      <c r="Z46" s="1371" t="s">
        <v>821</v>
      </c>
      <c r="AA46" s="1371" t="s">
        <v>821</v>
      </c>
      <c r="AB46" s="1371" t="s">
        <v>821</v>
      </c>
      <c r="AC46" s="1371" t="s">
        <v>821</v>
      </c>
      <c r="AD46" s="1371" t="s">
        <v>821</v>
      </c>
      <c r="AE46" s="1371" t="s">
        <v>821</v>
      </c>
      <c r="AF46" s="1371" t="s">
        <v>821</v>
      </c>
      <c r="AG46" s="1371" t="s">
        <v>821</v>
      </c>
      <c r="AH46" s="1371" t="s">
        <v>821</v>
      </c>
      <c r="AI46" s="1373"/>
      <c r="AJ46" s="1373"/>
      <c r="AK46" s="1373"/>
      <c r="AL46" s="1373"/>
      <c r="AM46" s="1373"/>
      <c r="AN46" s="1373"/>
      <c r="AO46" s="1356"/>
      <c r="AP46" s="1356"/>
      <c r="AQ46" s="1356"/>
      <c r="AR46" s="1356"/>
      <c r="AS46" s="1356"/>
      <c r="AT46" s="1356"/>
      <c r="AU46" s="1356"/>
      <c r="AV46" s="1356"/>
      <c r="AW46" s="1356"/>
      <c r="AX46" s="1356"/>
      <c r="AY46" s="1356"/>
      <c r="AZ46" s="1356"/>
      <c r="BA46" s="1356"/>
      <c r="BB46" s="1356"/>
      <c r="BC46" s="1356"/>
      <c r="BD46" s="1356"/>
    </row>
    <row r="47" spans="2:56" ht="15" customHeight="1">
      <c r="B47" s="1382" t="s">
        <v>31</v>
      </c>
      <c r="C47" s="1372" t="s">
        <v>5</v>
      </c>
      <c r="D47" s="1371" t="s">
        <v>821</v>
      </c>
      <c r="E47" s="1371">
        <v>-3.5310000000000001</v>
      </c>
      <c r="F47" s="1371">
        <v>7.7320000000000002</v>
      </c>
      <c r="G47" s="1371">
        <v>-3.355</v>
      </c>
      <c r="H47" s="1371">
        <v>-1.4770000000000001</v>
      </c>
      <c r="I47" s="1371">
        <v>1.9239999999999999</v>
      </c>
      <c r="J47" s="1371">
        <v>4.883</v>
      </c>
      <c r="K47" s="1371">
        <v>5.3869999999999996</v>
      </c>
      <c r="L47" s="1371">
        <v>-5.0919999999999996</v>
      </c>
      <c r="M47" s="1371">
        <v>5.1639999999999997</v>
      </c>
      <c r="N47" s="1371">
        <v>-0.23300000000000001</v>
      </c>
      <c r="O47" s="1371">
        <v>0.92400000000000004</v>
      </c>
      <c r="P47" s="1371">
        <v>-3.754</v>
      </c>
      <c r="Q47" s="1371">
        <v>0.14000000000000001</v>
      </c>
      <c r="R47" s="1371">
        <v>1.2110000000000001</v>
      </c>
      <c r="S47" s="1371">
        <v>-2.407</v>
      </c>
      <c r="T47" s="1371">
        <v>2.6480000000000001</v>
      </c>
      <c r="U47" s="1371">
        <v>-16.027999999999999</v>
      </c>
      <c r="V47" s="1371">
        <v>5.8659999999999997</v>
      </c>
      <c r="W47" s="1371">
        <v>-9.3059999999999992</v>
      </c>
      <c r="X47" s="1371">
        <v>4.1680000000000001</v>
      </c>
      <c r="Y47" s="1371">
        <v>-23.183</v>
      </c>
      <c r="Z47" s="1371">
        <v>-7.883</v>
      </c>
      <c r="AA47" s="1371">
        <v>-2.181</v>
      </c>
      <c r="AB47" s="1371">
        <v>-0.16600000000000001</v>
      </c>
      <c r="AC47" s="1371">
        <v>-5.5010000000000003</v>
      </c>
      <c r="AD47" s="1371">
        <v>-7.7919999999999998</v>
      </c>
      <c r="AE47" s="1371">
        <v>-9.8190000000000008</v>
      </c>
      <c r="AF47" s="1371">
        <v>-0.41899999999999998</v>
      </c>
      <c r="AG47" s="1371">
        <v>-1.228</v>
      </c>
      <c r="AH47" s="1371">
        <v>-14.238</v>
      </c>
      <c r="AI47" s="1373"/>
      <c r="AJ47" s="1373"/>
      <c r="AK47" s="1373"/>
      <c r="AL47" s="1373"/>
      <c r="AM47" s="1373"/>
      <c r="AN47" s="1373"/>
      <c r="AO47" s="1356"/>
      <c r="AP47" s="1356"/>
      <c r="AQ47" s="1356"/>
      <c r="AR47" s="1356"/>
      <c r="AS47" s="1356"/>
      <c r="AT47" s="1356"/>
      <c r="AU47" s="1356"/>
      <c r="AV47" s="1356"/>
      <c r="AW47" s="1356"/>
      <c r="AX47" s="1356"/>
      <c r="AY47" s="1356"/>
      <c r="AZ47" s="1356"/>
      <c r="BA47" s="1356"/>
      <c r="BB47" s="1356"/>
      <c r="BC47" s="1356"/>
      <c r="BD47" s="1356"/>
    </row>
    <row r="48" spans="2:56" ht="15" customHeight="1">
      <c r="B48" s="1387" t="s">
        <v>0</v>
      </c>
      <c r="C48" s="1386" t="s">
        <v>5</v>
      </c>
      <c r="D48" s="1369" t="s">
        <v>821</v>
      </c>
      <c r="E48" s="1369">
        <v>-1.982</v>
      </c>
      <c r="F48" s="1369">
        <v>-1.9870000000000001</v>
      </c>
      <c r="G48" s="1369">
        <v>-7.2999999999999995E-2</v>
      </c>
      <c r="H48" s="1369">
        <v>-0.86499999999999999</v>
      </c>
      <c r="I48" s="1369">
        <v>0.59</v>
      </c>
      <c r="J48" s="1369">
        <v>3.343</v>
      </c>
      <c r="K48" s="1369">
        <v>-0.89500000000000002</v>
      </c>
      <c r="L48" s="1369">
        <v>-0.63900000000000001</v>
      </c>
      <c r="M48" s="1369">
        <v>-1.359</v>
      </c>
      <c r="N48" s="1369">
        <v>0.54100000000000004</v>
      </c>
      <c r="O48" s="1369">
        <v>1.929</v>
      </c>
      <c r="P48" s="1369">
        <v>-1.712</v>
      </c>
      <c r="Q48" s="1369">
        <v>1.1970000000000001</v>
      </c>
      <c r="R48" s="1369">
        <v>-0.06</v>
      </c>
      <c r="S48" s="1369">
        <v>-0.22600000000000001</v>
      </c>
      <c r="T48" s="1369">
        <v>1.913</v>
      </c>
      <c r="U48" s="1369">
        <v>-4.3129999999999997</v>
      </c>
      <c r="V48" s="1369">
        <v>1.288</v>
      </c>
      <c r="W48" s="1369">
        <v>-5.9029999999999996</v>
      </c>
      <c r="X48" s="1369">
        <v>5.069</v>
      </c>
      <c r="Y48" s="1369">
        <v>-4.343</v>
      </c>
      <c r="Z48" s="1369">
        <v>-1.1200000000000001</v>
      </c>
      <c r="AA48" s="1369">
        <v>2.7850000000000001</v>
      </c>
      <c r="AB48" s="1369">
        <v>-4.6449999999999996</v>
      </c>
      <c r="AC48" s="1369">
        <v>0.622</v>
      </c>
      <c r="AD48" s="1369">
        <v>1.728</v>
      </c>
      <c r="AE48" s="1369">
        <v>0.24</v>
      </c>
      <c r="AF48" s="1369">
        <v>-2.9129999999999998</v>
      </c>
      <c r="AG48" s="1369">
        <v>-2.472</v>
      </c>
      <c r="AH48" s="1369">
        <v>-7.07</v>
      </c>
      <c r="AI48" s="1356"/>
      <c r="AJ48" s="1356"/>
      <c r="AK48" s="1356"/>
      <c r="AL48" s="1356"/>
      <c r="AM48" s="1356"/>
      <c r="AN48" s="1356"/>
      <c r="AO48" s="1356"/>
      <c r="AP48" s="1356"/>
      <c r="AQ48" s="1356"/>
      <c r="AR48" s="1356"/>
      <c r="AS48" s="1356"/>
      <c r="AT48" s="1356"/>
      <c r="AU48" s="1356"/>
      <c r="AV48" s="1356"/>
      <c r="AW48" s="1356"/>
      <c r="AX48" s="1356"/>
      <c r="AY48" s="1356"/>
      <c r="AZ48" s="1356"/>
      <c r="BA48" s="1356"/>
      <c r="BB48" s="1356"/>
      <c r="BC48" s="1356"/>
      <c r="BD48" s="1356"/>
    </row>
    <row r="49" spans="2:56" ht="15" customHeight="1">
      <c r="B49" s="1368"/>
      <c r="D49" s="1358"/>
      <c r="E49" s="1358"/>
      <c r="F49" s="1358"/>
      <c r="G49" s="1358"/>
      <c r="H49" s="1358"/>
      <c r="I49" s="1358"/>
      <c r="J49" s="1358"/>
      <c r="K49" s="1358"/>
      <c r="L49" s="1358"/>
      <c r="M49" s="1358"/>
      <c r="N49" s="1358"/>
      <c r="O49" s="1358"/>
      <c r="P49" s="1358"/>
      <c r="Q49" s="1358"/>
      <c r="R49" s="1358"/>
      <c r="S49" s="1358"/>
      <c r="T49" s="1358"/>
      <c r="U49" s="1358"/>
      <c r="V49" s="1358"/>
      <c r="W49" s="1358"/>
      <c r="X49" s="1358"/>
      <c r="Y49" s="1358"/>
      <c r="Z49" s="1358"/>
      <c r="AA49" s="1358"/>
      <c r="AB49" s="1358"/>
      <c r="AC49" s="1358"/>
      <c r="AD49" s="1356"/>
      <c r="AE49" s="1356"/>
      <c r="AF49" s="1356"/>
      <c r="AG49" s="1356"/>
      <c r="AH49" s="1356"/>
      <c r="AI49" s="1356"/>
      <c r="AJ49" s="1356"/>
      <c r="AK49" s="1356"/>
      <c r="AL49" s="1356"/>
      <c r="AM49" s="1356"/>
      <c r="AN49" s="1356"/>
      <c r="AO49" s="1356"/>
      <c r="AP49" s="1356"/>
      <c r="AQ49" s="1356"/>
      <c r="AR49" s="1356"/>
      <c r="AS49" s="1356"/>
      <c r="AT49" s="1356"/>
      <c r="AU49" s="1356"/>
      <c r="AV49" s="1356"/>
      <c r="AW49" s="1356"/>
      <c r="AX49" s="1356"/>
      <c r="AY49" s="1356"/>
      <c r="AZ49" s="1356"/>
      <c r="BA49" s="1356"/>
      <c r="BB49" s="1356"/>
      <c r="BC49" s="1356"/>
      <c r="BD49" s="1356"/>
    </row>
    <row r="50" spans="2:56" ht="15" customHeight="1">
      <c r="B50" s="1368" t="s">
        <v>906</v>
      </c>
      <c r="C50" s="1367"/>
      <c r="D50" s="1368"/>
      <c r="E50" s="1366"/>
      <c r="F50" s="1366"/>
      <c r="G50" s="1366"/>
      <c r="H50" s="1368"/>
      <c r="I50" s="1368"/>
      <c r="J50" s="1366"/>
      <c r="K50" s="1366"/>
      <c r="L50" s="1368"/>
      <c r="M50" s="1368"/>
      <c r="N50" s="1368"/>
      <c r="O50" s="1368"/>
      <c r="P50" s="1368"/>
      <c r="Q50" s="1368"/>
      <c r="R50" s="1368"/>
      <c r="S50" s="1368"/>
      <c r="T50" s="1368"/>
      <c r="U50" s="1368"/>
      <c r="V50" s="1368"/>
      <c r="W50" s="1368"/>
      <c r="X50" s="1368"/>
      <c r="Y50" s="1368"/>
      <c r="Z50" s="1368"/>
      <c r="AA50" s="1368"/>
    </row>
    <row r="51" spans="2:56" ht="15" customHeight="1">
      <c r="B51" s="1368" t="s">
        <v>822</v>
      </c>
      <c r="C51" s="1367"/>
      <c r="D51" s="1368"/>
      <c r="E51" s="1366"/>
      <c r="F51" s="1366"/>
      <c r="G51" s="1366"/>
      <c r="H51" s="1368"/>
      <c r="I51" s="1368"/>
      <c r="J51" s="1366"/>
      <c r="K51" s="1366"/>
      <c r="L51" s="1368"/>
      <c r="M51" s="1368"/>
      <c r="N51" s="1368"/>
      <c r="O51" s="1368"/>
      <c r="P51" s="1368"/>
      <c r="Q51" s="1368"/>
      <c r="R51" s="1368"/>
      <c r="S51" s="1368"/>
      <c r="T51" s="1368"/>
      <c r="U51" s="1368"/>
      <c r="V51" s="1368"/>
      <c r="W51" s="1368"/>
      <c r="X51" s="1368"/>
      <c r="Y51" s="1368"/>
      <c r="Z51" s="1368"/>
      <c r="AA51" s="1368"/>
    </row>
    <row r="52" spans="2:56" ht="15" customHeight="1">
      <c r="B52" s="1365"/>
      <c r="C52" s="1367"/>
      <c r="D52" s="1368"/>
      <c r="E52" s="1366"/>
      <c r="F52" s="1366"/>
      <c r="G52" s="1366"/>
      <c r="H52" s="1368"/>
      <c r="I52" s="1368"/>
      <c r="J52" s="1366"/>
      <c r="K52" s="1366"/>
      <c r="L52" s="1368"/>
      <c r="M52" s="1368"/>
      <c r="N52" s="1368"/>
      <c r="O52" s="1368"/>
      <c r="P52" s="1368"/>
      <c r="Q52" s="1368"/>
      <c r="R52" s="1368"/>
      <c r="S52" s="1368"/>
      <c r="T52" s="1368"/>
      <c r="U52" s="1368"/>
      <c r="V52" s="1368"/>
      <c r="W52" s="1368"/>
      <c r="X52" s="1368"/>
      <c r="Y52" s="1368"/>
      <c r="Z52" s="1368"/>
      <c r="AA52" s="1368"/>
    </row>
    <row r="53" spans="2:56" ht="15" customHeight="1">
      <c r="B53" s="1365"/>
      <c r="C53" s="1367"/>
      <c r="D53" s="1368"/>
      <c r="E53" s="1366"/>
      <c r="F53" s="1366"/>
      <c r="G53" s="1366"/>
      <c r="H53" s="1368"/>
      <c r="I53" s="1368"/>
      <c r="J53" s="1366"/>
      <c r="K53" s="1366"/>
      <c r="L53" s="1368"/>
      <c r="M53" s="1368"/>
      <c r="N53" s="1368"/>
      <c r="O53" s="1368"/>
      <c r="P53" s="1368"/>
      <c r="Q53" s="1368"/>
      <c r="R53" s="1368"/>
      <c r="S53" s="1368"/>
      <c r="T53" s="1368"/>
      <c r="U53" s="1368"/>
      <c r="V53" s="1368"/>
      <c r="W53" s="1368"/>
      <c r="X53" s="1368"/>
      <c r="Y53" s="1368"/>
      <c r="Z53" s="1368"/>
      <c r="AA53" s="1368"/>
    </row>
    <row r="54" spans="2:56" ht="15" customHeight="1"/>
    <row r="55" spans="2:56" ht="15" customHeight="1">
      <c r="B55" s="1179" t="s">
        <v>907</v>
      </c>
      <c r="C55" s="1180"/>
    </row>
    <row r="56" spans="2:56"/>
    <row r="57" spans="2:56"/>
    <row r="58" spans="2:56"/>
    <row r="59" spans="2:56"/>
    <row r="64" spans="2:56"/>
    <row r="69"/>
  </sheetData>
  <hyperlinks>
    <hyperlink ref="B55" location="'0.2'!A1" tooltip="zum Inhaltsverzeichnis / back to content" display="'0.2'!A1"/>
  </hyperlink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theme="0"/>
  </sheetPr>
  <dimension ref="A1:AN228"/>
  <sheetViews>
    <sheetView view="pageBreakPreview" zoomScaleNormal="100" zoomScaleSheetLayoutView="100" workbookViewId="0">
      <pane xSplit="5" ySplit="3" topLeftCell="F10" activePane="bottomRight" state="frozen"/>
      <selection activeCell="C40" sqref="C40"/>
      <selection pane="topRight" activeCell="C40" sqref="C40"/>
      <selection pane="bottomLeft" activeCell="C40" sqref="C40"/>
      <selection pane="bottomRight" activeCell="H5" sqref="H5"/>
    </sheetView>
  </sheetViews>
  <sheetFormatPr baseColWidth="10" defaultColWidth="11.42578125" defaultRowHeight="9"/>
  <cols>
    <col min="1" max="1" width="3.5703125" style="114" customWidth="1"/>
    <col min="2" max="2" width="9" style="114" customWidth="1"/>
    <col min="3" max="3" width="13.85546875" style="114" customWidth="1"/>
    <col min="4" max="4" width="21.42578125" style="114" customWidth="1"/>
    <col min="5" max="5" width="2.85546875" style="114" customWidth="1"/>
    <col min="6" max="33" width="7" style="114" customWidth="1"/>
    <col min="34" max="34" width="8.5703125" style="114" customWidth="1"/>
    <col min="35" max="35" width="2.85546875" style="114" customWidth="1"/>
    <col min="36" max="37" width="1.5703125" style="116" customWidth="1"/>
    <col min="38" max="38" width="1.5703125" style="115" customWidth="1"/>
    <col min="39" max="39" width="11.42578125" style="114"/>
    <col min="40" max="40" width="11.42578125" style="115"/>
    <col min="41" max="41" width="11.42578125" style="114"/>
    <col min="42" max="42" width="8.7109375" style="114" bestFit="1" customWidth="1"/>
    <col min="43" max="16384" width="11.42578125" style="114"/>
  </cols>
  <sheetData>
    <row r="1" spans="1:40" ht="15" customHeight="1">
      <c r="A1" s="185"/>
      <c r="B1" s="184"/>
      <c r="C1" s="184"/>
      <c r="D1" s="184"/>
      <c r="E1" s="183"/>
      <c r="F1" s="1555" t="s">
        <v>4</v>
      </c>
      <c r="G1" s="1556"/>
      <c r="H1" s="1557"/>
      <c r="I1" s="1555" t="s">
        <v>3</v>
      </c>
      <c r="J1" s="1556"/>
      <c r="K1" s="1557"/>
      <c r="L1" s="1561" t="s">
        <v>482</v>
      </c>
      <c r="M1" s="1558"/>
      <c r="N1" s="1558"/>
      <c r="O1" s="1558"/>
      <c r="P1" s="1558"/>
      <c r="Q1" s="1558"/>
      <c r="R1" s="1558"/>
      <c r="S1" s="1558"/>
      <c r="T1" s="1558"/>
      <c r="U1" s="1558"/>
      <c r="V1" s="1559"/>
      <c r="W1" s="1558" t="s">
        <v>2</v>
      </c>
      <c r="X1" s="1559"/>
      <c r="Y1" s="1555" t="s">
        <v>1</v>
      </c>
      <c r="Z1" s="1556"/>
      <c r="AA1" s="1556"/>
      <c r="AB1" s="1556"/>
      <c r="AC1" s="1557"/>
      <c r="AD1" s="1561" t="s">
        <v>228</v>
      </c>
      <c r="AE1" s="1558"/>
      <c r="AF1" s="1558"/>
      <c r="AG1" s="1562"/>
      <c r="AH1" s="182"/>
      <c r="AI1" s="181"/>
      <c r="AM1" s="180"/>
      <c r="AN1" s="179"/>
    </row>
    <row r="2" spans="1:40" ht="58.5" customHeight="1">
      <c r="A2" s="1545" t="s">
        <v>898</v>
      </c>
      <c r="B2" s="1545"/>
      <c r="C2" s="1545"/>
      <c r="D2" s="1545"/>
      <c r="E2" s="175" t="s">
        <v>533</v>
      </c>
      <c r="F2" s="174" t="s">
        <v>505</v>
      </c>
      <c r="G2" s="176" t="s">
        <v>506</v>
      </c>
      <c r="H2" s="175" t="s">
        <v>507</v>
      </c>
      <c r="I2" s="174" t="s">
        <v>505</v>
      </c>
      <c r="J2" s="176" t="s">
        <v>509</v>
      </c>
      <c r="K2" s="175" t="s">
        <v>508</v>
      </c>
      <c r="L2" s="176" t="s">
        <v>510</v>
      </c>
      <c r="M2" s="178" t="s">
        <v>511</v>
      </c>
      <c r="N2" s="178" t="s">
        <v>512</v>
      </c>
      <c r="O2" s="178" t="s">
        <v>513</v>
      </c>
      <c r="P2" s="178" t="s">
        <v>514</v>
      </c>
      <c r="Q2" s="176" t="s">
        <v>515</v>
      </c>
      <c r="R2" s="176" t="s">
        <v>516</v>
      </c>
      <c r="S2" s="176" t="s">
        <v>517</v>
      </c>
      <c r="T2" s="176" t="s">
        <v>518</v>
      </c>
      <c r="U2" s="176" t="s">
        <v>519</v>
      </c>
      <c r="V2" s="175" t="s">
        <v>520</v>
      </c>
      <c r="W2" s="176" t="s">
        <v>521</v>
      </c>
      <c r="X2" s="175" t="s">
        <v>522</v>
      </c>
      <c r="Y2" s="176" t="s">
        <v>523</v>
      </c>
      <c r="Z2" s="177" t="s">
        <v>524</v>
      </c>
      <c r="AA2" s="176" t="s">
        <v>525</v>
      </c>
      <c r="AB2" s="176" t="s">
        <v>526</v>
      </c>
      <c r="AC2" s="175" t="s">
        <v>527</v>
      </c>
      <c r="AD2" s="176" t="s">
        <v>528</v>
      </c>
      <c r="AE2" s="176" t="s">
        <v>529</v>
      </c>
      <c r="AF2" s="176" t="s">
        <v>530</v>
      </c>
      <c r="AG2" s="175" t="s">
        <v>527</v>
      </c>
      <c r="AH2" s="174" t="s">
        <v>531</v>
      </c>
      <c r="AI2" s="173" t="s">
        <v>533</v>
      </c>
      <c r="AM2" s="173" t="s">
        <v>226</v>
      </c>
      <c r="AN2" s="172" t="s">
        <v>678</v>
      </c>
    </row>
    <row r="3" spans="1:40" ht="11.1" customHeight="1">
      <c r="A3" s="1553" t="s">
        <v>552</v>
      </c>
      <c r="B3" s="1554"/>
      <c r="C3" s="1553"/>
      <c r="D3" s="1553"/>
      <c r="E3" s="171"/>
      <c r="F3" s="1549"/>
      <c r="G3" s="1549"/>
      <c r="H3" s="1549"/>
      <c r="I3" s="1549"/>
      <c r="J3" s="1549"/>
      <c r="K3" s="1549"/>
      <c r="L3" s="1546"/>
      <c r="M3" s="1547"/>
      <c r="N3" s="1547"/>
      <c r="O3" s="1547"/>
      <c r="P3" s="1547"/>
      <c r="Q3" s="1548"/>
      <c r="R3" s="1549"/>
      <c r="S3" s="1549"/>
      <c r="T3" s="1549"/>
      <c r="U3" s="1549"/>
      <c r="V3" s="1549"/>
      <c r="W3" s="1546"/>
      <c r="X3" s="1560"/>
      <c r="Y3" s="170"/>
      <c r="Z3" s="167"/>
      <c r="AA3" s="167"/>
      <c r="AB3" s="1548"/>
      <c r="AC3" s="1549"/>
      <c r="AD3" s="169"/>
      <c r="AE3" s="167"/>
      <c r="AF3" s="167"/>
      <c r="AG3" s="168"/>
      <c r="AH3" s="167"/>
      <c r="AI3" s="166"/>
      <c r="AM3" s="165"/>
      <c r="AN3" s="164"/>
    </row>
    <row r="4" spans="1:40" ht="11.25" customHeight="1">
      <c r="A4" s="1537" t="s">
        <v>224</v>
      </c>
      <c r="B4" s="1541"/>
      <c r="C4" s="1540" t="s">
        <v>223</v>
      </c>
      <c r="D4" s="1540"/>
      <c r="E4" s="156">
        <v>1</v>
      </c>
      <c r="F4" s="1227" t="e">
        <f>'EB-1'!F4/heizwerte!$C$4*heizwerte!$D$4*1000</f>
        <v>#VALUE!</v>
      </c>
      <c r="G4" s="1228" t="e">
        <f>'EB-1'!G4/heizwerte!$C$6*heizwerte!$D$6*1000</f>
        <v>#VALUE!</v>
      </c>
      <c r="H4" s="1229">
        <v>0</v>
      </c>
      <c r="I4" s="1230" t="e">
        <f>'EB-1'!I4/heizwerte!$C$12*heizwerte!$D$12*1000</f>
        <v>#VALUE!</v>
      </c>
      <c r="J4" s="1231">
        <v>0</v>
      </c>
      <c r="K4" s="1229" t="e">
        <f>'EB-1'!K4*heizwerte!$C$16/heizwerte!$D$16*1000</f>
        <v>#VALUE!</v>
      </c>
      <c r="L4" s="1224">
        <f>'EB-1'!L4/heizwerte!$C$12*heizwerte!$D$12*1000</f>
        <v>60.252157260816162</v>
      </c>
      <c r="M4" s="1231" t="e">
        <f>'EB-1'!M4/heizwerte!$C$21*heizwerte!$D$21*1000</f>
        <v>#VALUE!</v>
      </c>
      <c r="N4" s="1231" t="e">
        <f>'EB-1'!N4/heizwerte!$C$20*heizwerte!$D$20*1000</f>
        <v>#VALUE!</v>
      </c>
      <c r="O4" s="1231" t="e">
        <f>'EB-1'!O4/heizwerte!$C$23*heizwerte!$D$23*1000</f>
        <v>#VALUE!</v>
      </c>
      <c r="P4" s="1231" t="e">
        <f>'EB-1'!P4/heizwerte!$C$22*heizwerte!$D$22*1000</f>
        <v>#VALUE!</v>
      </c>
      <c r="Q4" s="1231" t="e">
        <f>'EB-1'!Q4/heizwerte!$C$24*heizwerte!$D$24*1000</f>
        <v>#VALUE!</v>
      </c>
      <c r="R4" s="1231" t="e">
        <f>'EB-1'!R4/heizwerte!$C$25*heizwerte!$D$25*1000</f>
        <v>#VALUE!</v>
      </c>
      <c r="S4" s="1231" t="e">
        <f>'EB-1'!S4/heizwerte!$C$26*heizwerte!$D$26*1000</f>
        <v>#VALUE!</v>
      </c>
      <c r="T4" s="1231" t="e">
        <f>'EB-1'!T4/heizwerte!$C$29*heizwerte!$D$29*1000</f>
        <v>#VALUE!</v>
      </c>
      <c r="U4" s="1231" t="e">
        <f>'EB-1'!U4/heizwerte!$C$27*heizwerte!$D$27*1000</f>
        <v>#VALUE!</v>
      </c>
      <c r="V4" s="1232" t="e">
        <f>'EB-1'!V4/heizwerte!$C$28*heizwerte!$D$28*1000</f>
        <v>#VALUE!</v>
      </c>
      <c r="W4" s="1231">
        <f>'EB-1'!W4/heizwerte!$C$36*heizwerte!$D$36*1000</f>
        <v>0</v>
      </c>
      <c r="X4" s="1233" t="e">
        <f>'EB-1'!X4/heizwerte!$C$38*heizwerte!$D$38*1000</f>
        <v>#VALUE!</v>
      </c>
      <c r="Y4" s="1224">
        <f>'EB-1'!Y4*'EB-3'!$D$75</f>
        <v>1258.2219095038211</v>
      </c>
      <c r="Z4" s="1224">
        <f>'EB-1'!Z4/heizwerte!$C$43*heizwerte!$D$43*1000</f>
        <v>2126.4073855851902</v>
      </c>
      <c r="AA4" s="1224">
        <f>'EB-1'!AA4/heizwerte!$C$41*heizwerte!$D$41*1000</f>
        <v>4877.524907874983</v>
      </c>
      <c r="AB4" s="1224">
        <f>'EB-1'!AB4*'EB-3'!$D$75</f>
        <v>473.53646773274005</v>
      </c>
      <c r="AC4" s="1233">
        <f>'EB-1'!AC4*'EB-3'!$D$75</f>
        <v>2821.3032533982559</v>
      </c>
      <c r="AD4" s="1231" t="e">
        <f>'EB-1'!AD4/heizwerte!$C$46*heizwerte!$D$46*1000</f>
        <v>#VALUE!</v>
      </c>
      <c r="AE4" s="1231" t="e">
        <f>'EB-1'!AE4*'EB-3'!$D$75</f>
        <v>#VALUE!</v>
      </c>
      <c r="AF4" s="1231" t="e">
        <f>'EB-1'!AF4*'EB-3'!$D$75</f>
        <v>#VALUE!</v>
      </c>
      <c r="AG4" s="1224" t="e">
        <f>'EB-1'!AG4*'EB-3'!$D$75</f>
        <v>#VALUE!</v>
      </c>
      <c r="AH4" s="986" t="e">
        <f>SUM(F4:AG4)</f>
        <v>#VALUE!</v>
      </c>
      <c r="AI4" s="155">
        <v>1</v>
      </c>
      <c r="AL4" s="120"/>
      <c r="AM4" s="152"/>
      <c r="AN4" s="163"/>
    </row>
    <row r="5" spans="1:40" ht="11.25" customHeight="1">
      <c r="A5" s="1538"/>
      <c r="B5" s="1551"/>
      <c r="C5" s="1540" t="s">
        <v>94</v>
      </c>
      <c r="D5" s="1540"/>
      <c r="E5" s="156">
        <f t="shared" ref="E5:E52" si="0">E4+ 1</f>
        <v>2</v>
      </c>
      <c r="F5" s="1234">
        <f>'EB-1'!F5/heizwerte!$C$4*heizwerte!$D$4*1000</f>
        <v>1170.2062269687458</v>
      </c>
      <c r="G5" s="1224">
        <f>'EB-1'!G5/heizwerte!$C$6*heizwerte!$D$6*1000</f>
        <v>0</v>
      </c>
      <c r="H5" s="1235">
        <v>86.302536805038443</v>
      </c>
      <c r="I5" s="1237">
        <f>'EB-1'!I5/heizwerte!$C$12*heizwerte!$D$12*1000</f>
        <v>1.0370127146171695</v>
      </c>
      <c r="J5" s="1237">
        <v>382.11764114250275</v>
      </c>
      <c r="K5" s="1236">
        <f>'EB-1'!K5*heizwerte!$C$16/heizwerte!$D$16*1000</f>
        <v>0</v>
      </c>
      <c r="L5" s="1224">
        <f>'EB-1'!L5/heizwerte!$C$12*heizwerte!$D$12*1000</f>
        <v>22478.399124325384</v>
      </c>
      <c r="M5" s="1224">
        <f>'EB-1'!M5/heizwerte!$C$21*heizwerte!$D$21*1000</f>
        <v>0</v>
      </c>
      <c r="N5" s="1224">
        <f>'EB-1'!N5/heizwerte!$C$20*heizwerte!$D$20*1000</f>
        <v>486.29670546403707</v>
      </c>
      <c r="O5" s="1237" t="e">
        <f>'EB-1'!O5/heizwerte!$C$23*heizwerte!$D$23*1000</f>
        <v>#VALUE!</v>
      </c>
      <c r="P5" s="1224">
        <f>'EB-1'!P5/heizwerte!$C$22*heizwerte!$D$22*1000</f>
        <v>839.35959984124804</v>
      </c>
      <c r="Q5" s="1237">
        <f>'EB-1'!Q5/heizwerte!$C$24*heizwerte!$D$24*1000</f>
        <v>2446.4807758602428</v>
      </c>
      <c r="R5" s="1225">
        <f>'EB-1'!R5/heizwerte!$C$25*heizwerte!$D$25*1000</f>
        <v>0</v>
      </c>
      <c r="S5" s="1224">
        <f>'EB-1'!S5/heizwerte!$C$26*heizwerte!$D$26*1000</f>
        <v>0</v>
      </c>
      <c r="T5" s="1225" t="e">
        <f>'EB-1'!T5/heizwerte!$C$29*heizwerte!$D$29*1000</f>
        <v>#VALUE!</v>
      </c>
      <c r="U5" s="1224">
        <f>'EB-1'!U5/heizwerte!$C$27*heizwerte!$D$27*1000</f>
        <v>0</v>
      </c>
      <c r="V5" s="1229" t="e">
        <f>'EB-1'!V5/heizwerte!$C$28*heizwerte!$D$28*1000</f>
        <v>#VALUE!</v>
      </c>
      <c r="W5" s="1231">
        <f>'EB-1'!W5/heizwerte!$C$36*heizwerte!$D$36*1000</f>
        <v>0</v>
      </c>
      <c r="X5" s="1238">
        <f>'EB-1'!X5/heizwerte!$C$38*heizwerte!$D$38*1000</f>
        <v>14715.480183805919</v>
      </c>
      <c r="Y5" s="1231" t="e">
        <f>'EB-1'!Y5*'EB-3'!$D$75</f>
        <v>#VALUE!</v>
      </c>
      <c r="Z5" s="1231" t="e">
        <f>'EB-1'!Z5/heizwerte!$C$43*heizwerte!$D$43*1000</f>
        <v>#VALUE!</v>
      </c>
      <c r="AA5" s="1231" t="e">
        <f>'EB-1'!AA5/heizwerte!$C$41*heizwerte!$D$41*1000</f>
        <v>#VALUE!</v>
      </c>
      <c r="AB5" s="1231" t="e">
        <f>'EB-1'!AB5*'EB-3'!$D$75</f>
        <v>#VALUE!</v>
      </c>
      <c r="AC5" s="1236">
        <f>'EB-1'!AC5*'EB-3'!$D$75</f>
        <v>433.83040751675748</v>
      </c>
      <c r="AD5" s="1224">
        <f>'EB-1'!AD5/heizwerte!$C$46*heizwerte!$D$46*1000</f>
        <v>8344.6486841942005</v>
      </c>
      <c r="AE5" s="1224">
        <f>'EB-1'!AE5*'EB-3'!$D$75</f>
        <v>1005.9861310167696</v>
      </c>
      <c r="AF5" s="1224">
        <f>'EB-1'!AF5*'EB-3'!$D$75</f>
        <v>0</v>
      </c>
      <c r="AG5" s="1231" t="e">
        <f>'EB-1'!AG5*'EB-3'!$D$75</f>
        <v>#VALUE!</v>
      </c>
      <c r="AH5" s="987" t="e">
        <f t="shared" ref="AH5:AH59" si="1">SUM(F5:AG5)</f>
        <v>#VALUE!</v>
      </c>
      <c r="AI5" s="155">
        <f t="shared" ref="AI5:AI11" si="2">AI4+ 1</f>
        <v>2</v>
      </c>
      <c r="AL5" s="120"/>
      <c r="AM5" s="152"/>
      <c r="AN5" s="163"/>
    </row>
    <row r="6" spans="1:40" ht="11.25" customHeight="1">
      <c r="A6" s="1538"/>
      <c r="B6" s="1551"/>
      <c r="C6" s="1540" t="s">
        <v>93</v>
      </c>
      <c r="D6" s="1540"/>
      <c r="E6" s="156">
        <f t="shared" si="0"/>
        <v>3</v>
      </c>
      <c r="F6" s="1234">
        <f>'EB-1'!F6/heizwerte!$C$4*heizwerte!$D$4*1000</f>
        <v>0</v>
      </c>
      <c r="G6" s="1225">
        <f>'EB-1'!G6/heizwerte!$C$6*heizwerte!$D$6*1000</f>
        <v>0</v>
      </c>
      <c r="H6" s="1239">
        <v>3.2924707108806848</v>
      </c>
      <c r="I6" s="1237">
        <f>'EB-1'!I6/heizwerte!$C$12*heizwerte!$D$12*1000</f>
        <v>0</v>
      </c>
      <c r="J6" s="1223">
        <v>1.1222191892998497E-2</v>
      </c>
      <c r="K6" s="1236">
        <f>'EB-1'!K6*heizwerte!$C$16/heizwerte!$D$16*1000</f>
        <v>0</v>
      </c>
      <c r="L6" s="1230" t="e">
        <f>'EB-1'!L6/heizwerte!$C$12*heizwerte!$D$12*1000</f>
        <v>#VALUE!</v>
      </c>
      <c r="M6" s="1231" t="e">
        <f>'EB-1'!M6/heizwerte!$C$21*heizwerte!$D$21*1000</f>
        <v>#VALUE!</v>
      </c>
      <c r="N6" s="1231" t="e">
        <f>'EB-1'!N6/heizwerte!$C$20*heizwerte!$D$20*1000</f>
        <v>#VALUE!</v>
      </c>
      <c r="O6" s="1224" t="e">
        <f>'EB-1'!O6/heizwerte!$C$23*heizwerte!$D$23*1000</f>
        <v>#VALUE!</v>
      </c>
      <c r="P6" s="1231" t="e">
        <f>'EB-1'!P6/heizwerte!$C$22*heizwerte!$D$22*1000</f>
        <v>#VALUE!</v>
      </c>
      <c r="Q6" s="1224">
        <f>'EB-1'!Q6/heizwerte!$C$24*heizwerte!$D$24*1000</f>
        <v>2.3373229152449841</v>
      </c>
      <c r="R6" s="1224">
        <f>'EB-1'!R6/heizwerte!$C$25*heizwerte!$D$25*1000</f>
        <v>195.34912617715304</v>
      </c>
      <c r="S6" s="1225">
        <f>'EB-1'!S6/heizwerte!$C$26*heizwerte!$D$26*1000</f>
        <v>0.43246417360447659</v>
      </c>
      <c r="T6" s="1225" t="e">
        <f>'EB-1'!T6/heizwerte!$C$29*heizwerte!$D$29*1000</f>
        <v>#VALUE!</v>
      </c>
      <c r="U6" s="1224">
        <f>'EB-1'!U6/heizwerte!$C$27*heizwerte!$D$27*1000</f>
        <v>5.3774638324007107</v>
      </c>
      <c r="V6" s="1229" t="e">
        <f>'EB-1'!V6/heizwerte!$C$28*heizwerte!$D$28*1000</f>
        <v>#VALUE!</v>
      </c>
      <c r="W6" s="1231">
        <f>'EB-1'!W6/heizwerte!$C$36*heizwerte!$D$36*1000</f>
        <v>0</v>
      </c>
      <c r="X6" s="1238">
        <f>'EB-1'!X6/heizwerte!$C$38*heizwerte!$D$38*1000</f>
        <v>0</v>
      </c>
      <c r="Y6" s="1231" t="e">
        <f>'EB-1'!Y6*'EB-3'!$D$75</f>
        <v>#VALUE!</v>
      </c>
      <c r="Z6" s="1231" t="e">
        <f>'EB-1'!Z6/heizwerte!$C$43*heizwerte!$D$43*1000</f>
        <v>#VALUE!</v>
      </c>
      <c r="AA6" s="1225">
        <f>'EB-1'!AA6/heizwerte!$C$41*heizwerte!$D$41*1000</f>
        <v>9.7345257267640211</v>
      </c>
      <c r="AB6" s="1225">
        <f>'EB-1'!AB6*'EB-3'!$D$75</f>
        <v>0.53917473325999998</v>
      </c>
      <c r="AC6" s="1236">
        <f>'EB-1'!AC6*'EB-3'!$D$75</f>
        <v>0.11878523895875796</v>
      </c>
      <c r="AD6" s="1231" t="e">
        <f>'EB-1'!AD6/heizwerte!$C$46*heizwerte!$D$46*1000</f>
        <v>#VALUE!</v>
      </c>
      <c r="AE6" s="1231" t="e">
        <f>'EB-1'!AE6*'EB-3'!$D$75</f>
        <v>#VALUE!</v>
      </c>
      <c r="AF6" s="1231" t="e">
        <f>'EB-1'!AF6*'EB-3'!$D$75</f>
        <v>#VALUE!</v>
      </c>
      <c r="AG6" s="1225">
        <f>'EB-1'!AG6*'EB-3'!$D$75</f>
        <v>5.7989777429399991</v>
      </c>
      <c r="AH6" s="984" t="e">
        <f t="shared" si="1"/>
        <v>#VALUE!</v>
      </c>
      <c r="AI6" s="155">
        <f t="shared" si="2"/>
        <v>3</v>
      </c>
      <c r="AL6" s="120"/>
      <c r="AM6" s="152"/>
      <c r="AN6" s="149"/>
    </row>
    <row r="7" spans="1:40" ht="11.25" customHeight="1">
      <c r="A7" s="1538"/>
      <c r="B7" s="1551"/>
      <c r="C7" s="1543" t="s">
        <v>222</v>
      </c>
      <c r="D7" s="1543"/>
      <c r="E7" s="634">
        <f t="shared" si="0"/>
        <v>4</v>
      </c>
      <c r="F7" s="1240">
        <f>'EB-1'!F7/heizwerte!$C$4*heizwerte!$D$4*1000</f>
        <v>1170.2062269687458</v>
      </c>
      <c r="G7" s="1241">
        <f>'EB-1'!G7/heizwerte!$C$6*heizwerte!$D$6*1000</f>
        <v>0</v>
      </c>
      <c r="H7" s="1242">
        <v>89.595007515919136</v>
      </c>
      <c r="I7" s="1243">
        <f>'EB-1'!I7/heizwerte!$C$12*heizwerte!$D$12*1000</f>
        <v>1.0370127146171695</v>
      </c>
      <c r="J7" s="1226">
        <v>382.1288633343957</v>
      </c>
      <c r="K7" s="1242">
        <f>'EB-1'!K7*heizwerte!$C$16/heizwerte!$D$16*1000</f>
        <v>0</v>
      </c>
      <c r="L7" s="1226">
        <f>'EB-1'!L7/heizwerte!$C$12*heizwerte!$D$12*1000</f>
        <v>22538.651281586197</v>
      </c>
      <c r="M7" s="1226">
        <f>'EB-1'!M7/heizwerte!$C$21*heizwerte!$D$21*1000</f>
        <v>0</v>
      </c>
      <c r="N7" s="1226">
        <f>'EB-1'!N7/heizwerte!$C$20*heizwerte!$D$20*1000</f>
        <v>486.29670546403702</v>
      </c>
      <c r="O7" s="1244">
        <f>'EB-1'!O7/heizwerte!$C$23*heizwerte!$D$23*1000</f>
        <v>1336.619088154883</v>
      </c>
      <c r="P7" s="1226">
        <f>'EB-1'!P7/heizwerte!$C$22*heizwerte!$D$22*1000</f>
        <v>839.35959984124656</v>
      </c>
      <c r="Q7" s="1244">
        <f>'EB-1'!Q7/heizwerte!$C$24*heizwerte!$D$24*1000</f>
        <v>2448.8180987754881</v>
      </c>
      <c r="R7" s="1226">
        <f>'EB-1'!R7/heizwerte!$C$25*heizwerte!$D$25*1000</f>
        <v>195.34912617715298</v>
      </c>
      <c r="S7" s="1226">
        <f>'EB-1'!S7/heizwerte!$C$26*heizwerte!$D$26*1000</f>
        <v>0.4324641736044656</v>
      </c>
      <c r="T7" s="1226">
        <f>'EB-1'!T7/heizwerte!$C$29*heizwerte!$D$29*1000</f>
        <v>4.3995783951292848</v>
      </c>
      <c r="U7" s="1226">
        <f>'EB-1'!U7/heizwerte!$C$27*heizwerte!$D$27*1000</f>
        <v>5.3774638324006823</v>
      </c>
      <c r="V7" s="1245" t="e">
        <f>'EB-1'!V7/heizwerte!$C$28*heizwerte!$D$28*1000</f>
        <v>#VALUE!</v>
      </c>
      <c r="W7" s="1246">
        <f>'EB-1'!W7/heizwerte!$C$36*heizwerte!$D$36*1000</f>
        <v>0</v>
      </c>
      <c r="X7" s="1242" t="e">
        <f>'EB-1'!X7/heizwerte!$C$38*heizwerte!$D$38*1000</f>
        <v>#VALUE!</v>
      </c>
      <c r="Y7" s="1226">
        <f>'EB-1'!Y7*'EB-3'!$D$75</f>
        <v>1258.2219095038211</v>
      </c>
      <c r="Z7" s="1226">
        <f>'EB-1'!Z7/heizwerte!$C$43*heizwerte!$D$43*1000</f>
        <v>2126.4073855851902</v>
      </c>
      <c r="AA7" s="1226">
        <f>'EB-1'!AA7/heizwerte!$C$41*heizwerte!$D$41*1000</f>
        <v>4887.2594336017464</v>
      </c>
      <c r="AB7" s="1226">
        <f>'EB-1'!AB7*'EB-3'!$D$75</f>
        <v>474.07564246600003</v>
      </c>
      <c r="AC7" s="1242">
        <f>'EB-1'!AC7*'EB-3'!$D$75</f>
        <v>3255.2524461539724</v>
      </c>
      <c r="AD7" s="1226">
        <f>'EB-1'!AD7/heizwerte!$C$46*heizwerte!$D$46*1000</f>
        <v>8344.6486841942005</v>
      </c>
      <c r="AE7" s="1226">
        <f>'EB-1'!AE7*'EB-3'!$D$75</f>
        <v>1005.9861310167696</v>
      </c>
      <c r="AF7" s="1226">
        <f>'EB-1'!AF7*'EB-3'!$D$75</f>
        <v>0</v>
      </c>
      <c r="AG7" s="1226" t="e">
        <f>'EB-1'!AG7*'EB-3'!$D$75</f>
        <v>#VALUE!</v>
      </c>
      <c r="AH7" s="988" t="e">
        <f t="shared" si="1"/>
        <v>#VALUE!</v>
      </c>
      <c r="AI7" s="146">
        <f t="shared" si="2"/>
        <v>4</v>
      </c>
      <c r="AJ7" s="114"/>
      <c r="AK7" s="114"/>
      <c r="AL7" s="162"/>
      <c r="AM7" s="150" t="e">
        <f>SUM(F7:AG7)-AH7</f>
        <v>#VALUE!</v>
      </c>
      <c r="AN7" s="149"/>
    </row>
    <row r="8" spans="1:40" ht="11.25" customHeight="1">
      <c r="A8" s="1538"/>
      <c r="B8" s="1551"/>
      <c r="C8" s="1540" t="s">
        <v>91</v>
      </c>
      <c r="D8" s="1540"/>
      <c r="E8" s="154">
        <f t="shared" si="0"/>
        <v>5</v>
      </c>
      <c r="F8" s="1247">
        <f>'EB-1'!F8/heizwerte!$C$4*heizwerte!$D$4*1000</f>
        <v>0</v>
      </c>
      <c r="G8" s="1225">
        <f>'EB-1'!G8/heizwerte!$C$6*heizwerte!$D$6*1000</f>
        <v>0</v>
      </c>
      <c r="H8" s="1236">
        <v>0</v>
      </c>
      <c r="I8" s="1224">
        <f>'EB-1'!I8/heizwerte!$C$12*heizwerte!$D$12*1000</f>
        <v>0</v>
      </c>
      <c r="J8" s="1224">
        <v>0</v>
      </c>
      <c r="K8" s="1236">
        <f>'EB-1'!K8*heizwerte!$C$16/heizwerte!$D$16*1000</f>
        <v>0</v>
      </c>
      <c r="L8" s="1224">
        <f>'EB-1'!L8/heizwerte!$C$12*heizwerte!$D$12*1000</f>
        <v>0</v>
      </c>
      <c r="M8" s="1224">
        <f>'EB-1'!M8/heizwerte!$C$21*heizwerte!$D$21*1000</f>
        <v>1476.1376675176477</v>
      </c>
      <c r="N8" s="1224">
        <f>'EB-1'!N8/heizwerte!$C$20*heizwerte!$D$20*1000</f>
        <v>0</v>
      </c>
      <c r="O8" s="1224">
        <f>'EB-1'!O8/heizwerte!$C$23*heizwerte!$D$23*1000</f>
        <v>0</v>
      </c>
      <c r="P8" s="1224">
        <f>'EB-1'!P8/heizwerte!$C$22*heizwerte!$D$22*1000</f>
        <v>0</v>
      </c>
      <c r="Q8" s="1224">
        <f>'EB-1'!Q8/heizwerte!$C$24*heizwerte!$D$24*1000</f>
        <v>0</v>
      </c>
      <c r="R8" s="1224">
        <f>'EB-1'!R8/heizwerte!$C$25*heizwerte!$D$25*1000</f>
        <v>418.50908759188621</v>
      </c>
      <c r="S8" s="1225">
        <f>'EB-1'!S8/heizwerte!$C$26*heizwerte!$D$26*1000</f>
        <v>211.55393271461719</v>
      </c>
      <c r="T8" s="1225">
        <f>'EB-1'!T8/heizwerte!$C$29*heizwerte!$D$29*1000</f>
        <v>0</v>
      </c>
      <c r="U8" s="1225">
        <f>'EB-1'!U8/heizwerte!$C$27*heizwerte!$D$27*1000</f>
        <v>843.67038838695396</v>
      </c>
      <c r="V8" s="1229" t="e">
        <f>'EB-1'!V8/heizwerte!$C$28*heizwerte!$D$28*1000</f>
        <v>#VALUE!</v>
      </c>
      <c r="W8" s="1231">
        <f>'EB-1'!W8/heizwerte!$C$36*heizwerte!$D$36*1000</f>
        <v>0</v>
      </c>
      <c r="X8" s="1238">
        <f>'EB-1'!X8/heizwerte!$C$38*heizwerte!$D$38*1000</f>
        <v>0</v>
      </c>
      <c r="Y8" s="1231" t="e">
        <f>'EB-1'!Y8*'EB-3'!$D$75</f>
        <v>#VALUE!</v>
      </c>
      <c r="Z8" s="1231" t="e">
        <f>'EB-1'!Z8/heizwerte!$C$43*heizwerte!$D$43*1000</f>
        <v>#VALUE!</v>
      </c>
      <c r="AA8" s="1231" t="e">
        <f>'EB-1'!AA8/heizwerte!$C$41*heizwerte!$D$41*1000</f>
        <v>#VALUE!</v>
      </c>
      <c r="AB8" s="1231" t="e">
        <f>'EB-1'!AB8*'EB-3'!$D$75</f>
        <v>#VALUE!</v>
      </c>
      <c r="AC8" s="1236">
        <f>'EB-1'!AC8*'EB-3'!$D$75</f>
        <v>0</v>
      </c>
      <c r="AD8" s="1231" t="e">
        <f>'EB-1'!AD8/heizwerte!$C$46*heizwerte!$D$46*1000</f>
        <v>#VALUE!</v>
      </c>
      <c r="AE8" s="1225">
        <f>'EB-1'!AE8*'EB-3'!$D$75</f>
        <v>0</v>
      </c>
      <c r="AF8" s="1225">
        <f>'EB-1'!AF8*'EB-3'!$D$75</f>
        <v>0</v>
      </c>
      <c r="AG8" s="1231" t="e">
        <f>'EB-1'!AG8*'EB-3'!$D$75</f>
        <v>#VALUE!</v>
      </c>
      <c r="AH8" s="989" t="e">
        <f t="shared" si="1"/>
        <v>#VALUE!</v>
      </c>
      <c r="AI8" s="155">
        <f t="shared" si="2"/>
        <v>5</v>
      </c>
      <c r="AL8" s="120"/>
      <c r="AM8" s="152"/>
      <c r="AN8" s="149"/>
    </row>
    <row r="9" spans="1:40" ht="11.25" customHeight="1">
      <c r="A9" s="1538"/>
      <c r="B9" s="1551"/>
      <c r="C9" s="1540" t="s">
        <v>221</v>
      </c>
      <c r="D9" s="1540"/>
      <c r="E9" s="154">
        <f t="shared" si="0"/>
        <v>6</v>
      </c>
      <c r="F9" s="1248">
        <f>'EB-1'!F10/heizwerte!$C$4*heizwerte!$D$4*1000</f>
        <v>56.564661525863244</v>
      </c>
      <c r="G9" s="1225">
        <f>'EB-1'!G10/heizwerte!$C$6*heizwerte!$D$6*1000</f>
        <v>0</v>
      </c>
      <c r="H9" s="1236">
        <v>0</v>
      </c>
      <c r="I9" s="1225">
        <f>'EB-1'!I10/heizwerte!$C$12*heizwerte!$D$12*1000</f>
        <v>0</v>
      </c>
      <c r="J9" s="1225">
        <v>0.11667428688412719</v>
      </c>
      <c r="K9" s="1236">
        <f>'EB-1'!K10*heizwerte!$C$16/heizwerte!$D$16*1000</f>
        <v>0</v>
      </c>
      <c r="L9" s="1230" t="e">
        <f>'EB-1'!L10/heizwerte!$C$12*heizwerte!$D$12*1000</f>
        <v>#VALUE!</v>
      </c>
      <c r="M9" s="1231" t="e">
        <f>'EB-1'!M10/heizwerte!$C$21*heizwerte!$D$21*1000</f>
        <v>#VALUE!</v>
      </c>
      <c r="N9" s="1231" t="e">
        <f>'EB-1'!N10/heizwerte!$C$20*heizwerte!$D$20*1000</f>
        <v>#VALUE!</v>
      </c>
      <c r="O9" s="1223">
        <f>'EB-1'!O10/heizwerte!$C$23*heizwerte!$D$23*1000</f>
        <v>0</v>
      </c>
      <c r="P9" s="1231" t="e">
        <f>'EB-1'!P10/heizwerte!$C$22*heizwerte!$D$22*1000</f>
        <v>#VALUE!</v>
      </c>
      <c r="Q9" s="1237">
        <f>'EB-1'!Q10/heizwerte!$C$24*heizwerte!$D$24*1000</f>
        <v>0</v>
      </c>
      <c r="R9" s="1224">
        <f>'EB-1'!R10/heizwerte!$C$25*heizwerte!$D$25*1000</f>
        <v>0</v>
      </c>
      <c r="S9" s="1225">
        <f>'EB-1'!S10/heizwerte!$C$26*heizwerte!$D$26*1000</f>
        <v>0</v>
      </c>
      <c r="T9" s="1225">
        <f>'EB-1'!T10/heizwerte!$C$29*heizwerte!$D$29*1000</f>
        <v>0</v>
      </c>
      <c r="U9" s="1225">
        <f>'EB-1'!U10/heizwerte!$C$27*heizwerte!$D$27*1000</f>
        <v>0</v>
      </c>
      <c r="V9" s="1249" t="e">
        <f>'EB-1'!V10/heizwerte!$C$28*heizwerte!$D$28*1000</f>
        <v>#VALUE!</v>
      </c>
      <c r="W9" s="1231">
        <f>'EB-1'!W10/heizwerte!$C$36*heizwerte!$D$36*1000</f>
        <v>0</v>
      </c>
      <c r="X9" s="1238" t="e">
        <f>'EB-1'!X10/heizwerte!$C$38*heizwerte!$D$38*1000</f>
        <v>#VALUE!</v>
      </c>
      <c r="Y9" s="1231" t="e">
        <f>'EB-1'!Y10*'EB-3'!$D$75</f>
        <v>#VALUE!</v>
      </c>
      <c r="Z9" s="1231" t="e">
        <f>'EB-1'!Z10/heizwerte!$C$43*heizwerte!$D$43*1000</f>
        <v>#VALUE!</v>
      </c>
      <c r="AA9" s="1231">
        <f>'EB-1'!AA10/heizwerte!$C$41*heizwerte!$D$41*1000</f>
        <v>0</v>
      </c>
      <c r="AB9" s="1225">
        <f>'EB-1'!AB10*'EB-3'!$D$75</f>
        <v>0</v>
      </c>
      <c r="AC9" s="1236">
        <f>'EB-1'!AC10*'EB-3'!$D$75</f>
        <v>0</v>
      </c>
      <c r="AD9" s="1231" t="e">
        <f>'EB-1'!AD10/heizwerte!$C$46*heizwerte!$D$46*1000</f>
        <v>#VALUE!</v>
      </c>
      <c r="AE9" s="1231" t="e">
        <f>'EB-1'!AE10*'EB-3'!$D$75</f>
        <v>#VALUE!</v>
      </c>
      <c r="AF9" s="1231" t="e">
        <f>'EB-1'!AF10*'EB-3'!$D$75</f>
        <v>#VALUE!</v>
      </c>
      <c r="AG9" s="1225" t="e">
        <f>'EB-1'!AG10*'EB-3'!$D$75</f>
        <v>#VALUE!</v>
      </c>
      <c r="AH9" s="987" t="e">
        <f t="shared" si="1"/>
        <v>#VALUE!</v>
      </c>
      <c r="AI9" s="155">
        <f t="shared" si="2"/>
        <v>6</v>
      </c>
      <c r="AL9" s="120"/>
      <c r="AM9" s="152"/>
      <c r="AN9" s="149"/>
    </row>
    <row r="10" spans="1:40" ht="11.25" customHeight="1">
      <c r="A10" s="1539"/>
      <c r="B10" s="1552"/>
      <c r="C10" s="1550" t="s">
        <v>220</v>
      </c>
      <c r="D10" s="1550"/>
      <c r="E10" s="147">
        <f t="shared" si="0"/>
        <v>7</v>
      </c>
      <c r="F10" s="1250">
        <f>'EB-1'!F11/heizwerte!$C$4*heizwerte!$D$4*1000</f>
        <v>1113.6415654428827</v>
      </c>
      <c r="G10" s="1251">
        <f>'EB-1'!G11/heizwerte!$C$6*heizwerte!$D$6*1000</f>
        <v>0</v>
      </c>
      <c r="H10" s="1252">
        <v>89.595007515919136</v>
      </c>
      <c r="I10" s="1250">
        <f>'EB-1'!I11/heizwerte!$C$12*heizwerte!$D$12*1000</f>
        <v>1.0370127146171695</v>
      </c>
      <c r="J10" s="1253">
        <v>382.01218904751153</v>
      </c>
      <c r="K10" s="1252">
        <f>'EB-1'!K11*heizwerte!$C$16/heizwerte!$D$16*1000</f>
        <v>0</v>
      </c>
      <c r="L10" s="1253">
        <f>'EB-1'!L11/heizwerte!$C$12*heizwerte!$D$12*1000</f>
        <v>22538.651281586197</v>
      </c>
      <c r="M10" s="1253">
        <f>'EB-1'!M11/heizwerte!$C$21*heizwerte!$D$21*1000</f>
        <v>-1476.1376675176477</v>
      </c>
      <c r="N10" s="1253">
        <f>'EB-1'!N11/heizwerte!$C$20*heizwerte!$D$20*1000</f>
        <v>486.29670546403702</v>
      </c>
      <c r="O10" s="1253">
        <f>'EB-1'!O11/heizwerte!$C$23*heizwerte!$D$23*1000</f>
        <v>1336.619088154883</v>
      </c>
      <c r="P10" s="1253">
        <f>'EB-1'!P11/heizwerte!$C$22*heizwerte!$D$22*1000</f>
        <v>-1683.0448797205972</v>
      </c>
      <c r="Q10" s="1253">
        <f>'EB-1'!Q11/heizwerte!$C$24*heizwerte!$D$24*1000</f>
        <v>2448.8180987754881</v>
      </c>
      <c r="R10" s="1253">
        <f>'EB-1'!R11/heizwerte!$C$25*heizwerte!$D$25*1000</f>
        <v>-223.15996141473323</v>
      </c>
      <c r="S10" s="1251">
        <f>'EB-1'!S11/heizwerte!$C$26*heizwerte!$D$26*1000</f>
        <v>-211.12146854101272</v>
      </c>
      <c r="T10" s="1251">
        <f>'EB-1'!T11/heizwerte!$C$29*heizwerte!$D$29*1000</f>
        <v>4.3995783951292848</v>
      </c>
      <c r="U10" s="1253">
        <f>'EB-1'!U11/heizwerte!$C$27*heizwerte!$D$27*1000</f>
        <v>-838.29292455455345</v>
      </c>
      <c r="V10" s="1249">
        <f>'EB-1'!V11/heizwerte!$C$28*heizwerte!$D$28*1000</f>
        <v>0</v>
      </c>
      <c r="W10" s="1254">
        <f>'EB-1'!W11/heizwerte!$C$36*heizwerte!$D$36*1000</f>
        <v>0</v>
      </c>
      <c r="X10" s="1252">
        <f>'EB-1'!X11/heizwerte!$C$38*heizwerte!$D$38*1000</f>
        <v>13460.608792973566</v>
      </c>
      <c r="Y10" s="1253">
        <f>'EB-1'!Y11*'EB-3'!$D$75</f>
        <v>1258.2219095038211</v>
      </c>
      <c r="Z10" s="1251">
        <f>'EB-1'!Z11/heizwerte!$C$43*heizwerte!$D$43*1000</f>
        <v>2126.4073855851902</v>
      </c>
      <c r="AA10" s="1253">
        <f>'EB-1'!AA11/heizwerte!$C$41*heizwerte!$D$41*1000</f>
        <v>4887.2594336017464</v>
      </c>
      <c r="AB10" s="1253">
        <f>'EB-1'!AB11*'EB-3'!$D$75</f>
        <v>474.07564246600003</v>
      </c>
      <c r="AC10" s="1252">
        <f>'EB-1'!AC11*'EB-3'!$D$75</f>
        <v>3255.2524461539724</v>
      </c>
      <c r="AD10" s="1253">
        <f>'EB-1'!AD11/heizwerte!$C$46*heizwerte!$D$46*1000</f>
        <v>8344.6486841942005</v>
      </c>
      <c r="AE10" s="1251">
        <f>'EB-1'!AE11*'EB-3'!$D$75</f>
        <v>1005.9861310167696</v>
      </c>
      <c r="AF10" s="1251">
        <f>'EB-1'!AF11*'EB-3'!$D$75</f>
        <v>0</v>
      </c>
      <c r="AG10" s="1253">
        <f>'EB-1'!AG11*'EB-3'!$D$75</f>
        <v>1220.7479295935998</v>
      </c>
      <c r="AH10" s="990">
        <f t="shared" si="1"/>
        <v>60002.521980436984</v>
      </c>
      <c r="AI10" s="146">
        <f t="shared" si="2"/>
        <v>7</v>
      </c>
      <c r="AJ10" s="114"/>
      <c r="AK10" s="114"/>
      <c r="AL10" s="120"/>
      <c r="AM10" s="150">
        <f>SUM(F10:AG10)-AH10</f>
        <v>0</v>
      </c>
      <c r="AN10" s="149"/>
    </row>
    <row r="11" spans="1:40" ht="11.25" customHeight="1">
      <c r="A11" s="1537" t="s">
        <v>219</v>
      </c>
      <c r="B11" s="1541" t="s">
        <v>90</v>
      </c>
      <c r="C11" s="1540" t="s">
        <v>218</v>
      </c>
      <c r="D11" s="1540"/>
      <c r="E11" s="154">
        <f t="shared" si="0"/>
        <v>8</v>
      </c>
      <c r="F11" s="1255" t="e">
        <f>'EB-1'!F12/heizwerte!$C$4*heizwerte!$D$4*1000</f>
        <v>#VALUE!</v>
      </c>
      <c r="G11" s="1228" t="e">
        <f>'EB-1'!G12/heizwerte!$C$6*heizwerte!$D$6*1000</f>
        <v>#VALUE!</v>
      </c>
      <c r="H11" s="1236">
        <v>0</v>
      </c>
      <c r="I11" s="1225">
        <f>'EB-1'!I12/heizwerte!$C$12*heizwerte!$D$12*1000</f>
        <v>0</v>
      </c>
      <c r="J11" s="1224">
        <v>0</v>
      </c>
      <c r="K11" s="1236">
        <f>'EB-1'!K12*heizwerte!$C$16/heizwerte!$D$16*1000</f>
        <v>0</v>
      </c>
      <c r="L11" s="1230" t="e">
        <f>'EB-1'!L12/heizwerte!$C$12*heizwerte!$D$12*1000</f>
        <v>#VALUE!</v>
      </c>
      <c r="M11" s="1231" t="e">
        <f>'EB-1'!M12/heizwerte!$C$21*heizwerte!$D$21*1000</f>
        <v>#VALUE!</v>
      </c>
      <c r="N11" s="1231" t="e">
        <f>'EB-1'!N12/heizwerte!$C$20*heizwerte!$D$20*1000</f>
        <v>#VALUE!</v>
      </c>
      <c r="O11" s="1225">
        <f>'EB-1'!O12/heizwerte!$C$23*heizwerte!$D$23*1000</f>
        <v>6.745356939413856E-2</v>
      </c>
      <c r="P11" s="1231" t="e">
        <f>'EB-1'!P12/heizwerte!$C$22*heizwerte!$D$22*1000</f>
        <v>#VALUE!</v>
      </c>
      <c r="Q11" s="1237" t="e">
        <f>'EB-1'!Q12/heizwerte!$C$24*heizwerte!$D$24*1000</f>
        <v>#VALUE!</v>
      </c>
      <c r="R11" s="1223" t="e">
        <f>'EB-1'!R12/heizwerte!$C$25*heizwerte!$D$25*1000</f>
        <v>#VALUE!</v>
      </c>
      <c r="S11" s="1225">
        <f>'EB-1'!S12/heizwerte!$C$26*heizwerte!$D$26*1000</f>
        <v>0</v>
      </c>
      <c r="T11" s="1225">
        <f>'EB-1'!T12/heizwerte!$C$29*heizwerte!$D$29*1000</f>
        <v>0</v>
      </c>
      <c r="U11" s="1225">
        <f>'EB-1'!U12/heizwerte!$C$27*heizwerte!$D$27*1000</f>
        <v>0</v>
      </c>
      <c r="V11" s="1238">
        <f>'EB-1'!V12/heizwerte!$C$28*heizwerte!$D$28*1000</f>
        <v>0</v>
      </c>
      <c r="W11" s="1231">
        <f>'EB-1'!W12/heizwerte!$C$36*heizwerte!$D$36*1000</f>
        <v>0</v>
      </c>
      <c r="X11" s="1236">
        <f>'EB-1'!X12/heizwerte!$C$38*heizwerte!$D$38*1000</f>
        <v>287.86332707793093</v>
      </c>
      <c r="Y11" s="1231" t="e">
        <f>'EB-1'!Y12*'EB-3'!$D$75</f>
        <v>#VALUE!</v>
      </c>
      <c r="Z11" s="1225" t="e">
        <f>'EB-1'!Z12/heizwerte!$C$43*heizwerte!$D$43*1000</f>
        <v>#VALUE!</v>
      </c>
      <c r="AA11" s="1225">
        <f>'EB-1'!AA12/heizwerte!$C$41*heizwerte!$D$41*1000</f>
        <v>132.38242118192986</v>
      </c>
      <c r="AB11" s="1225">
        <f>'EB-1'!AB12*'EB-3'!$D$75</f>
        <v>70.728468856000006</v>
      </c>
      <c r="AC11" s="1238" t="e">
        <f>'EB-1'!AC12*'EB-3'!$D$75</f>
        <v>#VALUE!</v>
      </c>
      <c r="AD11" s="1231" t="e">
        <f>'EB-1'!AD12/heizwerte!$C$46*heizwerte!$D$46*1000</f>
        <v>#VALUE!</v>
      </c>
      <c r="AE11" s="1231" t="e">
        <f>'EB-1'!AE12*'EB-3'!$D$75</f>
        <v>#VALUE!</v>
      </c>
      <c r="AF11" s="1225" t="e">
        <f>'EB-1'!AF12*'EB-3'!$D$75</f>
        <v>#VALUE!</v>
      </c>
      <c r="AG11" s="1225">
        <f>'EB-1'!AG12*'EB-3'!$D$75</f>
        <v>81.984528643999994</v>
      </c>
      <c r="AH11" s="987" t="e">
        <f t="shared" si="1"/>
        <v>#VALUE!</v>
      </c>
      <c r="AI11" s="155">
        <f t="shared" si="2"/>
        <v>8</v>
      </c>
      <c r="AL11" s="120"/>
      <c r="AM11" s="152"/>
      <c r="AN11" s="149"/>
    </row>
    <row r="12" spans="1:40" ht="11.25" customHeight="1">
      <c r="A12" s="1538"/>
      <c r="B12" s="1542"/>
      <c r="C12" s="1540" t="s">
        <v>217</v>
      </c>
      <c r="D12" s="1540"/>
      <c r="E12" s="154">
        <f t="shared" si="0"/>
        <v>9</v>
      </c>
      <c r="F12" s="1255" t="e">
        <f>'EB-1'!F13/heizwerte!$C$4*heizwerte!$D$4*1000</f>
        <v>#VALUE!</v>
      </c>
      <c r="G12" s="1228" t="e">
        <f>'EB-1'!G13/heizwerte!$C$6*heizwerte!$D$6*1000</f>
        <v>#VALUE!</v>
      </c>
      <c r="H12" s="1236">
        <v>0</v>
      </c>
      <c r="I12" s="1225">
        <f>'EB-1'!I13/heizwerte!$C$12*heizwerte!$D$12*1000</f>
        <v>0</v>
      </c>
      <c r="J12" s="1224">
        <v>0</v>
      </c>
      <c r="K12" s="1236">
        <f>'EB-1'!K13*heizwerte!$C$16/heizwerte!$D$16*1000</f>
        <v>0</v>
      </c>
      <c r="L12" s="1230" t="e">
        <f>'EB-1'!L13/heizwerte!$C$12*heizwerte!$D$12*1000</f>
        <v>#VALUE!</v>
      </c>
      <c r="M12" s="1231" t="e">
        <f>'EB-1'!M13/heizwerte!$C$21*heizwerte!$D$21*1000</f>
        <v>#VALUE!</v>
      </c>
      <c r="N12" s="1231" t="e">
        <f>'EB-1'!N13/heizwerte!$C$20*heizwerte!$D$20*1000</f>
        <v>#VALUE!</v>
      </c>
      <c r="O12" s="1225" t="e">
        <f>'EB-1'!O13/heizwerte!$C$23*heizwerte!$D$23*1000</f>
        <v>#VALUE!</v>
      </c>
      <c r="P12" s="1231" t="e">
        <f>'EB-1'!P13/heizwerte!$C$22*heizwerte!$D$22*1000</f>
        <v>#VALUE!</v>
      </c>
      <c r="Q12" s="1225" t="e">
        <f>'EB-1'!Q13/heizwerte!$C$24*heizwerte!$D$24*1000</f>
        <v>#VALUE!</v>
      </c>
      <c r="R12" s="1225" t="e">
        <f>'EB-1'!R13/heizwerte!$C$25*heizwerte!$D$25*1000</f>
        <v>#VALUE!</v>
      </c>
      <c r="S12" s="1225">
        <f>'EB-1'!S13/heizwerte!$C$26*heizwerte!$D$26*1000</f>
        <v>0</v>
      </c>
      <c r="T12" s="1225">
        <f>'EB-1'!T13/heizwerte!$C$29*heizwerte!$D$29*1000</f>
        <v>0</v>
      </c>
      <c r="U12" s="1225">
        <f>'EB-1'!U13/heizwerte!$C$27*heizwerte!$D$27*1000</f>
        <v>0</v>
      </c>
      <c r="V12" s="1238">
        <f>'EB-1'!V13/heizwerte!$C$28*heizwerte!$D$28*1000</f>
        <v>0</v>
      </c>
      <c r="W12" s="1231">
        <f>'EB-1'!W13/heizwerte!$C$36*heizwerte!$D$36*1000</f>
        <v>0</v>
      </c>
      <c r="X12" s="1236">
        <f>'EB-1'!X13/heizwerte!$C$38*heizwerte!$D$38*1000</f>
        <v>1431.1556230380781</v>
      </c>
      <c r="Y12" s="1231" t="e">
        <f>'EB-1'!Y13*'EB-3'!$D$75</f>
        <v>#VALUE!</v>
      </c>
      <c r="Z12" s="1225">
        <f>'EB-1'!Z13/heizwerte!$C$43*heizwerte!$D$43*1000</f>
        <v>154.49331240616894</v>
      </c>
      <c r="AA12" s="1225">
        <f>'EB-1'!AA13/heizwerte!$C$41*heizwerte!$D$41*1000</f>
        <v>211.24307356353214</v>
      </c>
      <c r="AB12" s="1225">
        <f>'EB-1'!AB13*'EB-3'!$D$75</f>
        <v>186.03068359599999</v>
      </c>
      <c r="AC12" s="1239">
        <f>'EB-1'!AC13*'EB-3'!$D$75</f>
        <v>3.9008843808706005E-3</v>
      </c>
      <c r="AD12" s="1231" t="e">
        <f>'EB-1'!AD13/heizwerte!$C$46*heizwerte!$D$46*1000</f>
        <v>#VALUE!</v>
      </c>
      <c r="AE12" s="1231" t="e">
        <f>'EB-1'!AE13*'EB-3'!$D$75</f>
        <v>#VALUE!</v>
      </c>
      <c r="AF12" s="1223" t="e">
        <f>'EB-1'!AF13*'EB-3'!$D$75</f>
        <v>#VALUE!</v>
      </c>
      <c r="AG12" s="1225">
        <f>'EB-1'!AG13*'EB-3'!$D$75</f>
        <v>261.13316629600001</v>
      </c>
      <c r="AH12" s="987" t="e">
        <f t="shared" si="1"/>
        <v>#VALUE!</v>
      </c>
      <c r="AI12" s="155">
        <f>AI11+1</f>
        <v>9</v>
      </c>
      <c r="AL12" s="120"/>
      <c r="AM12" s="152"/>
      <c r="AN12" s="149"/>
    </row>
    <row r="13" spans="1:40" ht="11.25" customHeight="1">
      <c r="A13" s="1538"/>
      <c r="B13" s="1551"/>
      <c r="C13" s="1540" t="s">
        <v>48</v>
      </c>
      <c r="D13" s="1540"/>
      <c r="E13" s="154">
        <f t="shared" si="0"/>
        <v>10</v>
      </c>
      <c r="F13" s="1247">
        <f>'EB-1'!F14/heizwerte!$C$4*heizwerte!$D$4*1000</f>
        <v>39.473761430326185</v>
      </c>
      <c r="G13" s="1228" t="e">
        <f>'EB-1'!G14/heizwerte!$C$6*heizwerte!$D$6*1000</f>
        <v>#VALUE!</v>
      </c>
      <c r="H13" s="1236">
        <v>0</v>
      </c>
      <c r="I13" s="1224">
        <f>'EB-1'!I14/heizwerte!$C$12*heizwerte!$D$12*1000</f>
        <v>0</v>
      </c>
      <c r="J13" s="1224">
        <v>0</v>
      </c>
      <c r="K13" s="1236">
        <f>'EB-1'!K14*heizwerte!$C$16/heizwerte!$D$16*1000</f>
        <v>0</v>
      </c>
      <c r="L13" s="1230" t="e">
        <f>'EB-1'!L14/heizwerte!$C$12*heizwerte!$D$12*1000</f>
        <v>#VALUE!</v>
      </c>
      <c r="M13" s="1231" t="e">
        <f>'EB-1'!M14/heizwerte!$C$21*heizwerte!$D$21*1000</f>
        <v>#VALUE!</v>
      </c>
      <c r="N13" s="1231" t="e">
        <f>'EB-1'!N14/heizwerte!$C$20*heizwerte!$D$20*1000</f>
        <v>#VALUE!</v>
      </c>
      <c r="O13" s="1225">
        <f>'EB-1'!O14/heizwerte!$C$23*heizwerte!$D$23*1000</f>
        <v>0.31245138269649486</v>
      </c>
      <c r="P13" s="1231" t="e">
        <f>'EB-1'!P14/heizwerte!$C$22*heizwerte!$D$22*1000</f>
        <v>#VALUE!</v>
      </c>
      <c r="Q13" s="1223" t="e">
        <f>'EB-1'!Q14/heizwerte!$C$24*heizwerte!$D$24*1000</f>
        <v>#VALUE!</v>
      </c>
      <c r="R13" s="1223" t="e">
        <f>'EB-1'!R14/heizwerte!$C$25*heizwerte!$D$25*1000</f>
        <v>#VALUE!</v>
      </c>
      <c r="S13" s="1225">
        <f>'EB-1'!S14/heizwerte!$C$26*heizwerte!$D$26*1000</f>
        <v>0</v>
      </c>
      <c r="T13" s="1225">
        <f>'EB-1'!T14/heizwerte!$C$29*heizwerte!$D$29*1000</f>
        <v>0</v>
      </c>
      <c r="U13" s="1225">
        <f>'EB-1'!U14/heizwerte!$C$27*heizwerte!$D$27*1000</f>
        <v>0</v>
      </c>
      <c r="V13" s="1239" t="e">
        <f>'EB-1'!V14/heizwerte!$C$28*heizwerte!$D$28*1000</f>
        <v>#VALUE!</v>
      </c>
      <c r="W13" s="1231">
        <f>'EB-1'!W14/heizwerte!$C$36*heizwerte!$D$36*1000</f>
        <v>0</v>
      </c>
      <c r="X13" s="1238">
        <f>'EB-1'!X14/heizwerte!$C$38*heizwerte!$D$38*1000</f>
        <v>681.77204176334101</v>
      </c>
      <c r="Y13" s="1231" t="e">
        <f>'EB-1'!Y14*'EB-3'!$D$75</f>
        <v>#VALUE!</v>
      </c>
      <c r="Z13" s="1223" t="e">
        <f>'EB-1'!Z14/heizwerte!$C$43*heizwerte!$D$43*1000</f>
        <v>#VALUE!</v>
      </c>
      <c r="AA13" s="1225">
        <f>'EB-1'!AA14/heizwerte!$C$41*heizwerte!$D$41*1000</f>
        <v>148.9409376279514</v>
      </c>
      <c r="AB13" s="1223" t="e">
        <f>'EB-1'!AB14*'EB-3'!$D$75</f>
        <v>#VALUE!</v>
      </c>
      <c r="AC13" s="1239">
        <f>'EB-1'!AC14*'EB-3'!$D$75</f>
        <v>1.5008487363688585E-2</v>
      </c>
      <c r="AD13" s="1231" t="e">
        <f>'EB-1'!AD14/heizwerte!$C$46*heizwerte!$D$46*1000</f>
        <v>#VALUE!</v>
      </c>
      <c r="AE13" s="1231" t="e">
        <f>'EB-1'!AE14*'EB-3'!$D$75</f>
        <v>#VALUE!</v>
      </c>
      <c r="AF13" s="1237" t="e">
        <f>'EB-1'!AF14*'EB-3'!$D$75</f>
        <v>#VALUE!</v>
      </c>
      <c r="AG13" s="1223" t="e">
        <f>'EB-1'!AG14*'EB-3'!$D$75</f>
        <v>#VALUE!</v>
      </c>
      <c r="AH13" s="987" t="e">
        <f t="shared" si="1"/>
        <v>#VALUE!</v>
      </c>
      <c r="AI13" s="155">
        <f t="shared" ref="AI13:AI21" si="3">AI12+ 1</f>
        <v>10</v>
      </c>
      <c r="AL13" s="120"/>
      <c r="AM13" s="152"/>
      <c r="AN13" s="149"/>
    </row>
    <row r="14" spans="1:40" ht="11.25" customHeight="1">
      <c r="A14" s="1538"/>
      <c r="B14" s="1551"/>
      <c r="C14" s="1540" t="s">
        <v>216</v>
      </c>
      <c r="D14" s="1540"/>
      <c r="E14" s="154">
        <f t="shared" si="0"/>
        <v>11</v>
      </c>
      <c r="F14" s="1230" t="e">
        <f>'EB-1'!F15/heizwerte!$C$4*heizwerte!$D$4*1000</f>
        <v>#VALUE!</v>
      </c>
      <c r="G14" s="1228" t="e">
        <f>'EB-1'!G15/heizwerte!$C$6*heizwerte!$D$6*1000</f>
        <v>#VALUE!</v>
      </c>
      <c r="H14" s="1229">
        <v>0</v>
      </c>
      <c r="I14" s="1231" t="e">
        <f>'EB-1'!I15/heizwerte!$C$12*heizwerte!$D$12*1000</f>
        <v>#VALUE!</v>
      </c>
      <c r="J14" s="1231">
        <v>0</v>
      </c>
      <c r="K14" s="1229" t="e">
        <f>'EB-1'!K15*heizwerte!$C$16/heizwerte!$D$16*1000</f>
        <v>#VALUE!</v>
      </c>
      <c r="L14" s="1230" t="e">
        <f>'EB-1'!L15/heizwerte!$C$12*heizwerte!$D$12*1000</f>
        <v>#VALUE!</v>
      </c>
      <c r="M14" s="1231" t="e">
        <f>'EB-1'!M15/heizwerte!$C$21*heizwerte!$D$21*1000</f>
        <v>#VALUE!</v>
      </c>
      <c r="N14" s="1231" t="e">
        <f>'EB-1'!N15/heizwerte!$C$20*heizwerte!$D$20*1000</f>
        <v>#VALUE!</v>
      </c>
      <c r="O14" s="1231" t="e">
        <f>'EB-1'!O15/heizwerte!$C$23*heizwerte!$D$23*1000</f>
        <v>#VALUE!</v>
      </c>
      <c r="P14" s="1231" t="e">
        <f>'EB-1'!P15/heizwerte!$C$22*heizwerte!$D$22*1000</f>
        <v>#VALUE!</v>
      </c>
      <c r="Q14" s="1231" t="e">
        <f>'EB-1'!Q15/heizwerte!$C$24*heizwerte!$D$24*1000</f>
        <v>#VALUE!</v>
      </c>
      <c r="R14" s="1231" t="e">
        <f>'EB-1'!R15/heizwerte!$C$25*heizwerte!$D$25*1000</f>
        <v>#VALUE!</v>
      </c>
      <c r="S14" s="1231" t="e">
        <f>'EB-1'!S15/heizwerte!$C$26*heizwerte!$D$26*1000</f>
        <v>#VALUE!</v>
      </c>
      <c r="T14" s="1231" t="e">
        <f>'EB-1'!T15/heizwerte!$C$29*heizwerte!$D$29*1000</f>
        <v>#VALUE!</v>
      </c>
      <c r="U14" s="1231" t="e">
        <f>'EB-1'!U15/heizwerte!$C$27*heizwerte!$D$27*1000</f>
        <v>#VALUE!</v>
      </c>
      <c r="V14" s="1229" t="e">
        <f>'EB-1'!V15/heizwerte!$C$28*heizwerte!$D$28*1000</f>
        <v>#VALUE!</v>
      </c>
      <c r="W14" s="1231">
        <f>'EB-1'!W15/heizwerte!$C$36*heizwerte!$D$36*1000</f>
        <v>0</v>
      </c>
      <c r="X14" s="1229" t="e">
        <f>'EB-1'!X15/heizwerte!$C$38*heizwerte!$D$38*1000</f>
        <v>#VALUE!</v>
      </c>
      <c r="Y14" s="1231" t="e">
        <f>'EB-1'!Y15*'EB-3'!$D$75</f>
        <v>#VALUE!</v>
      </c>
      <c r="Z14" s="1231" t="e">
        <f>'EB-1'!Z15/heizwerte!$C$43*heizwerte!$D$43*1000</f>
        <v>#VALUE!</v>
      </c>
      <c r="AA14" s="1231" t="e">
        <f>'EB-1'!AA15/heizwerte!$C$41*heizwerte!$D$41*1000</f>
        <v>#VALUE!</v>
      </c>
      <c r="AB14" s="1231" t="e">
        <f>'EB-1'!AB15*'EB-3'!$D$75</f>
        <v>#VALUE!</v>
      </c>
      <c r="AC14" s="1229" t="e">
        <f>'EB-1'!AC15*'EB-3'!$D$75</f>
        <v>#VALUE!</v>
      </c>
      <c r="AD14" s="1224">
        <f>'EB-1'!AD15/heizwerte!$C$46*heizwerte!$D$46*1000</f>
        <v>8344.6486841942005</v>
      </c>
      <c r="AE14" s="1231" t="e">
        <f>'EB-1'!AE15*'EB-3'!$D$75</f>
        <v>#VALUE!</v>
      </c>
      <c r="AF14" s="1231" t="e">
        <f>'EB-1'!AF15*'EB-3'!$D$75</f>
        <v>#VALUE!</v>
      </c>
      <c r="AG14" s="1231" t="e">
        <f>'EB-1'!AG15*'EB-3'!$D$75</f>
        <v>#VALUE!</v>
      </c>
      <c r="AH14" s="987" t="e">
        <f t="shared" si="1"/>
        <v>#VALUE!</v>
      </c>
      <c r="AI14" s="155">
        <f t="shared" si="3"/>
        <v>11</v>
      </c>
      <c r="AL14" s="120"/>
      <c r="AM14" s="152"/>
      <c r="AN14" s="149"/>
    </row>
    <row r="15" spans="1:40" ht="11.25" customHeight="1">
      <c r="A15" s="1538"/>
      <c r="B15" s="1551"/>
      <c r="C15" s="1540" t="s">
        <v>215</v>
      </c>
      <c r="D15" s="1540"/>
      <c r="E15" s="154">
        <f t="shared" si="0"/>
        <v>12</v>
      </c>
      <c r="F15" s="1230" t="e">
        <f>'EB-1'!F16/heizwerte!$C$4*heizwerte!$D$4*1000</f>
        <v>#VALUE!</v>
      </c>
      <c r="G15" s="1228" t="e">
        <f>'EB-1'!G16/heizwerte!$C$6*heizwerte!$D$6*1000</f>
        <v>#VALUE!</v>
      </c>
      <c r="H15" s="1229">
        <v>0</v>
      </c>
      <c r="I15" s="1231" t="e">
        <f>'EB-1'!I16/heizwerte!$C$12*heizwerte!$D$12*1000</f>
        <v>#VALUE!</v>
      </c>
      <c r="J15" s="1231">
        <v>0</v>
      </c>
      <c r="K15" s="1229" t="e">
        <f>'EB-1'!K16*heizwerte!$C$16/heizwerte!$D$16*1000</f>
        <v>#VALUE!</v>
      </c>
      <c r="L15" s="1230" t="e">
        <f>'EB-1'!L16/heizwerte!$C$12*heizwerte!$D$12*1000</f>
        <v>#VALUE!</v>
      </c>
      <c r="M15" s="1231" t="e">
        <f>'EB-1'!M16/heizwerte!$C$21*heizwerte!$D$21*1000</f>
        <v>#VALUE!</v>
      </c>
      <c r="N15" s="1231" t="e">
        <f>'EB-1'!N16/heizwerte!$C$20*heizwerte!$D$20*1000</f>
        <v>#VALUE!</v>
      </c>
      <c r="O15" s="1231" t="e">
        <f>'EB-1'!O16/heizwerte!$C$23*heizwerte!$D$23*1000</f>
        <v>#VALUE!</v>
      </c>
      <c r="P15" s="1231" t="e">
        <f>'EB-1'!P16/heizwerte!$C$22*heizwerte!$D$22*1000</f>
        <v>#VALUE!</v>
      </c>
      <c r="Q15" s="1231" t="e">
        <f>'EB-1'!Q16/heizwerte!$C$24*heizwerte!$D$24*1000</f>
        <v>#VALUE!</v>
      </c>
      <c r="R15" s="1231" t="e">
        <f>'EB-1'!R16/heizwerte!$C$25*heizwerte!$D$25*1000</f>
        <v>#VALUE!</v>
      </c>
      <c r="S15" s="1231" t="e">
        <f>'EB-1'!S16/heizwerte!$C$26*heizwerte!$D$26*1000</f>
        <v>#VALUE!</v>
      </c>
      <c r="T15" s="1231" t="e">
        <f>'EB-1'!T16/heizwerte!$C$29*heizwerte!$D$29*1000</f>
        <v>#VALUE!</v>
      </c>
      <c r="U15" s="1231" t="e">
        <f>'EB-1'!U16/heizwerte!$C$27*heizwerte!$D$27*1000</f>
        <v>#VALUE!</v>
      </c>
      <c r="V15" s="1229" t="e">
        <f>'EB-1'!V16/heizwerte!$C$28*heizwerte!$D$28*1000</f>
        <v>#VALUE!</v>
      </c>
      <c r="W15" s="1231">
        <f>'EB-1'!W16/heizwerte!$C$36*heizwerte!$D$36*1000</f>
        <v>0</v>
      </c>
      <c r="X15" s="1229" t="e">
        <f>'EB-1'!X16/heizwerte!$C$38*heizwerte!$D$38*1000</f>
        <v>#VALUE!</v>
      </c>
      <c r="Y15" s="1224">
        <f>'EB-1'!Y16*'EB-3'!$D$75</f>
        <v>1258.2219095038211</v>
      </c>
      <c r="Z15" s="1231" t="e">
        <f>'EB-1'!Z16/heizwerte!$C$43*heizwerte!$D$43*1000</f>
        <v>#VALUE!</v>
      </c>
      <c r="AA15" s="1231" t="e">
        <f>'EB-1'!AA16/heizwerte!$C$41*heizwerte!$D$41*1000</f>
        <v>#VALUE!</v>
      </c>
      <c r="AB15" s="1231" t="e">
        <f>'EB-1'!AB16*'EB-3'!$D$75</f>
        <v>#VALUE!</v>
      </c>
      <c r="AC15" s="1229" t="e">
        <f>'EB-1'!AC16*'EB-3'!$D$75</f>
        <v>#VALUE!</v>
      </c>
      <c r="AD15" s="1231" t="e">
        <f>'EB-1'!AD16/heizwerte!$C$46*heizwerte!$D$46*1000</f>
        <v>#VALUE!</v>
      </c>
      <c r="AE15" s="1223">
        <f>'EB-1'!AE16*'EB-3'!$D$75</f>
        <v>37.952723435760007</v>
      </c>
      <c r="AF15" s="1231" t="e">
        <f>'EB-1'!AF16*'EB-3'!$D$75</f>
        <v>#VALUE!</v>
      </c>
      <c r="AG15" s="1231" t="e">
        <f>'EB-1'!AG16*'EB-3'!$D$75</f>
        <v>#VALUE!</v>
      </c>
      <c r="AH15" s="989" t="e">
        <f t="shared" si="1"/>
        <v>#VALUE!</v>
      </c>
      <c r="AI15" s="155">
        <f t="shared" si="3"/>
        <v>12</v>
      </c>
      <c r="AL15" s="120"/>
      <c r="AM15" s="152"/>
      <c r="AN15" s="149"/>
    </row>
    <row r="16" spans="1:40" ht="11.25" customHeight="1">
      <c r="A16" s="1538"/>
      <c r="B16" s="1551"/>
      <c r="C16" s="1540" t="s">
        <v>214</v>
      </c>
      <c r="D16" s="1540"/>
      <c r="E16" s="154">
        <f t="shared" si="0"/>
        <v>13</v>
      </c>
      <c r="F16" s="1230" t="e">
        <f>'EB-1'!F17/heizwerte!$C$4*heizwerte!$D$4*1000</f>
        <v>#VALUE!</v>
      </c>
      <c r="G16" s="1228" t="e">
        <f>'EB-1'!G17/heizwerte!$C$6*heizwerte!$D$6*1000</f>
        <v>#VALUE!</v>
      </c>
      <c r="H16" s="1229">
        <v>0</v>
      </c>
      <c r="I16" s="1231" t="e">
        <f>'EB-1'!I17/heizwerte!$C$12*heizwerte!$D$12*1000</f>
        <v>#VALUE!</v>
      </c>
      <c r="J16" s="1231">
        <v>0</v>
      </c>
      <c r="K16" s="1229" t="e">
        <f>'EB-1'!K17*heizwerte!$C$16/heizwerte!$D$16*1000</f>
        <v>#VALUE!</v>
      </c>
      <c r="L16" s="1230" t="e">
        <f>'EB-1'!L17/heizwerte!$C$12*heizwerte!$D$12*1000</f>
        <v>#VALUE!</v>
      </c>
      <c r="M16" s="1231" t="e">
        <f>'EB-1'!M17/heizwerte!$C$21*heizwerte!$D$21*1000</f>
        <v>#VALUE!</v>
      </c>
      <c r="N16" s="1231" t="e">
        <f>'EB-1'!N17/heizwerte!$C$20*heizwerte!$D$20*1000</f>
        <v>#VALUE!</v>
      </c>
      <c r="O16" s="1231" t="e">
        <f>'EB-1'!O17/heizwerte!$C$23*heizwerte!$D$23*1000</f>
        <v>#VALUE!</v>
      </c>
      <c r="P16" s="1231" t="e">
        <f>'EB-1'!P17/heizwerte!$C$22*heizwerte!$D$22*1000</f>
        <v>#VALUE!</v>
      </c>
      <c r="Q16" s="1231" t="e">
        <f>'EB-1'!Q17/heizwerte!$C$24*heizwerte!$D$24*1000</f>
        <v>#VALUE!</v>
      </c>
      <c r="R16" s="1231" t="e">
        <f>'EB-1'!R17/heizwerte!$C$25*heizwerte!$D$25*1000</f>
        <v>#VALUE!</v>
      </c>
      <c r="S16" s="1231" t="e">
        <f>'EB-1'!S17/heizwerte!$C$26*heizwerte!$D$26*1000</f>
        <v>#VALUE!</v>
      </c>
      <c r="T16" s="1231" t="e">
        <f>'EB-1'!T17/heizwerte!$C$29*heizwerte!$D$29*1000</f>
        <v>#VALUE!</v>
      </c>
      <c r="U16" s="1231" t="e">
        <f>'EB-1'!U17/heizwerte!$C$27*heizwerte!$D$27*1000</f>
        <v>#VALUE!</v>
      </c>
      <c r="V16" s="1229" t="e">
        <f>'EB-1'!V17/heizwerte!$C$28*heizwerte!$D$28*1000</f>
        <v>#VALUE!</v>
      </c>
      <c r="W16" s="1231">
        <f>'EB-1'!W17/heizwerte!$C$36*heizwerte!$D$36*1000</f>
        <v>0</v>
      </c>
      <c r="X16" s="1229" t="e">
        <f>'EB-1'!X17/heizwerte!$C$38*heizwerte!$D$38*1000</f>
        <v>#VALUE!</v>
      </c>
      <c r="Y16" s="1231" t="e">
        <f>'EB-1'!Y17*'EB-3'!$D$75</f>
        <v>#VALUE!</v>
      </c>
      <c r="Z16" s="1224">
        <f>'EB-1'!Z17/heizwerte!$C$43*heizwerte!$D$43*1000</f>
        <v>1952.2701408010266</v>
      </c>
      <c r="AA16" s="1224">
        <f>'EB-1'!AA17/heizwerte!$C$41*heizwerte!$D$41*1000</f>
        <v>150.74403091432472</v>
      </c>
      <c r="AB16" s="1223" t="e">
        <f>'EB-1'!AB17*'EB-3'!$D$75</f>
        <v>#VALUE!</v>
      </c>
      <c r="AC16" s="1236" t="e">
        <f>'EB-1'!AC17*'EB-3'!$D$75</f>
        <v>#VALUE!</v>
      </c>
      <c r="AD16" s="1231" t="e">
        <f>'EB-1'!AD17/heizwerte!$C$46*heizwerte!$D$46*1000</f>
        <v>#VALUE!</v>
      </c>
      <c r="AE16" s="1231" t="e">
        <f>'EB-1'!AE17*'EB-3'!$D$75</f>
        <v>#VALUE!</v>
      </c>
      <c r="AF16" s="1231" t="e">
        <f>'EB-1'!AF17*'EB-3'!$D$75</f>
        <v>#VALUE!</v>
      </c>
      <c r="AG16" s="1231" t="e">
        <f>'EB-1'!AG17*'EB-3'!$D$75</f>
        <v>#VALUE!</v>
      </c>
      <c r="AH16" s="987" t="e">
        <f t="shared" si="1"/>
        <v>#VALUE!</v>
      </c>
      <c r="AI16" s="155">
        <f t="shared" si="3"/>
        <v>13</v>
      </c>
      <c r="AL16" s="120"/>
      <c r="AM16" s="152"/>
      <c r="AN16" s="149"/>
    </row>
    <row r="17" spans="1:40" ht="11.25" customHeight="1">
      <c r="A17" s="1538"/>
      <c r="B17" s="1551"/>
      <c r="C17" s="1540" t="s">
        <v>483</v>
      </c>
      <c r="D17" s="1540"/>
      <c r="E17" s="154">
        <f t="shared" si="0"/>
        <v>14</v>
      </c>
      <c r="F17" s="1256">
        <f>'EB-1'!F18/heizwerte!$C$4*heizwerte!$D$4*1000</f>
        <v>0</v>
      </c>
      <c r="G17" s="1228" t="e">
        <f>'EB-1'!G18/heizwerte!$C$6*heizwerte!$D$6*1000</f>
        <v>#VALUE!</v>
      </c>
      <c r="H17" s="1236">
        <v>0</v>
      </c>
      <c r="I17" s="1248">
        <f>'EB-1'!I18/heizwerte!$C$12*heizwerte!$D$12*1000</f>
        <v>0</v>
      </c>
      <c r="J17" s="1224">
        <v>0</v>
      </c>
      <c r="K17" s="1236">
        <f>'EB-1'!K18*heizwerte!$C$16/heizwerte!$D$16*1000</f>
        <v>0</v>
      </c>
      <c r="L17" s="1230" t="e">
        <f>'EB-1'!L18/heizwerte!$C$12*heizwerte!$D$12*1000</f>
        <v>#VALUE!</v>
      </c>
      <c r="M17" s="1231" t="e">
        <f>'EB-1'!M18/heizwerte!$C$21*heizwerte!$D$21*1000</f>
        <v>#VALUE!</v>
      </c>
      <c r="N17" s="1231" t="e">
        <f>'EB-1'!N18/heizwerte!$C$20*heizwerte!$D$20*1000</f>
        <v>#VALUE!</v>
      </c>
      <c r="O17" s="1223" t="e">
        <f>'EB-1'!O18/heizwerte!$C$23*heizwerte!$D$23*1000</f>
        <v>#VALUE!</v>
      </c>
      <c r="P17" s="1231" t="e">
        <f>'EB-1'!P18/heizwerte!$C$22*heizwerte!$D$22*1000</f>
        <v>#VALUE!</v>
      </c>
      <c r="Q17" s="1225">
        <f>'EB-1'!Q18/heizwerte!$C$24*heizwerte!$D$24*1000</f>
        <v>9.5482120922614975</v>
      </c>
      <c r="R17" s="1225">
        <f>'EB-1'!R18/heizwerte!$C$25*heizwerte!$D$25*1000</f>
        <v>0</v>
      </c>
      <c r="S17" s="1224">
        <f>'EB-1'!S18/heizwerte!$C$26*heizwerte!$D$26*1000</f>
        <v>0</v>
      </c>
      <c r="T17" s="1224">
        <f>'EB-1'!T18/heizwerte!$C$29*heizwerte!$D$29*1000</f>
        <v>0</v>
      </c>
      <c r="U17" s="1223" t="e">
        <f>'EB-1'!U18/heizwerte!$C$27*heizwerte!$D$27*1000</f>
        <v>#VALUE!</v>
      </c>
      <c r="V17" s="1236">
        <f>'EB-1'!V18/heizwerte!$C$28*heizwerte!$D$28*1000</f>
        <v>0</v>
      </c>
      <c r="W17" s="1231">
        <f>'EB-1'!W18/heizwerte!$C$36*heizwerte!$D$36*1000</f>
        <v>0</v>
      </c>
      <c r="X17" s="1238">
        <f>'EB-1'!X18/heizwerte!$C$38*heizwerte!$D$38*1000</f>
        <v>259.4104548246213</v>
      </c>
      <c r="Y17" s="1231" t="e">
        <f>'EB-1'!Y18*'EB-3'!$D$75</f>
        <v>#VALUE!</v>
      </c>
      <c r="Z17" s="1237">
        <f>'EB-1'!Z18/heizwerte!$C$43*heizwerte!$D$43*1000</f>
        <v>1.7242571993994813</v>
      </c>
      <c r="AA17" s="1224">
        <f>'EB-1'!AA18/heizwerte!$C$41*heizwerte!$D$41*1000</f>
        <v>60.946192165961513</v>
      </c>
      <c r="AB17" s="1225">
        <f>'EB-1'!AB18*'EB-3'!$D$75</f>
        <v>15.177470188000001</v>
      </c>
      <c r="AC17" s="1235">
        <f>'EB-1'!AC18*'EB-3'!$D$75</f>
        <v>6.6116684421535602E-5</v>
      </c>
      <c r="AD17" s="1231" t="e">
        <f>'EB-1'!AD18/heizwerte!$C$46*heizwerte!$D$46*1000</f>
        <v>#VALUE!</v>
      </c>
      <c r="AE17" s="1223" t="e">
        <f>'EB-1'!AE18*'EB-3'!$D$75</f>
        <v>#VALUE!</v>
      </c>
      <c r="AF17" s="1225" t="e">
        <f>'EB-1'!AF18*'EB-3'!$D$75</f>
        <v>#VALUE!</v>
      </c>
      <c r="AG17" s="1225">
        <f>'EB-1'!AG18*'EB-3'!$D$75</f>
        <v>24.815479258000003</v>
      </c>
      <c r="AH17" s="987" t="e">
        <f t="shared" si="1"/>
        <v>#VALUE!</v>
      </c>
      <c r="AI17" s="155">
        <f t="shared" si="3"/>
        <v>14</v>
      </c>
      <c r="AL17" s="120"/>
      <c r="AM17" s="152"/>
      <c r="AN17" s="149"/>
    </row>
    <row r="18" spans="1:40" ht="11.25" customHeight="1">
      <c r="A18" s="1538"/>
      <c r="B18" s="1551"/>
      <c r="C18" s="1540" t="s">
        <v>44</v>
      </c>
      <c r="D18" s="1540"/>
      <c r="E18" s="154">
        <f t="shared" si="0"/>
        <v>15</v>
      </c>
      <c r="F18" s="1230" t="e">
        <f>'EB-1'!F19/heizwerte!$C$4*heizwerte!$D$4*1000</f>
        <v>#VALUE!</v>
      </c>
      <c r="G18" s="1228" t="e">
        <f>'EB-1'!G19/heizwerte!$C$6*heizwerte!$D$6*1000</f>
        <v>#VALUE!</v>
      </c>
      <c r="H18" s="1229">
        <v>0</v>
      </c>
      <c r="I18" s="1231" t="e">
        <f>'EB-1'!I19/heizwerte!$C$12*heizwerte!$D$12*1000</f>
        <v>#VALUE!</v>
      </c>
      <c r="J18" s="1231">
        <v>0</v>
      </c>
      <c r="K18" s="1229" t="e">
        <f>'EB-1'!K19*heizwerte!$C$16/heizwerte!$D$16*1000</f>
        <v>#VALUE!</v>
      </c>
      <c r="L18" s="1224">
        <f>'EB-1'!L19/heizwerte!$C$12*heizwerte!$D$12*1000</f>
        <v>22538.651281586197</v>
      </c>
      <c r="M18" s="1224">
        <f>'EB-1'!M19/heizwerte!$C$21*heizwerte!$D$21*1000</f>
        <v>0</v>
      </c>
      <c r="N18" s="1231" t="e">
        <f>'EB-1'!N19/heizwerte!$C$20*heizwerte!$D$20*1000</f>
        <v>#VALUE!</v>
      </c>
      <c r="O18" s="1231" t="e">
        <f>'EB-1'!O19/heizwerte!$C$23*heizwerte!$D$23*1000</f>
        <v>#VALUE!</v>
      </c>
      <c r="P18" s="1231" t="e">
        <f>'EB-1'!P19/heizwerte!$C$22*heizwerte!$D$22*1000</f>
        <v>#VALUE!</v>
      </c>
      <c r="Q18" s="1231" t="e">
        <f>'EB-1'!Q19/heizwerte!$C$24*heizwerte!$D$24*1000</f>
        <v>#VALUE!</v>
      </c>
      <c r="R18" s="1231" t="e">
        <f>'EB-1'!R19/heizwerte!$C$25*heizwerte!$D$25*1000</f>
        <v>#VALUE!</v>
      </c>
      <c r="S18" s="1231" t="e">
        <f>'EB-1'!S19/heizwerte!$C$26*heizwerte!$D$26*1000</f>
        <v>#VALUE!</v>
      </c>
      <c r="T18" s="1225">
        <f>'EB-1'!T19/heizwerte!$C$29*heizwerte!$D$29*1000</f>
        <v>248.36946044839925</v>
      </c>
      <c r="U18" s="1231" t="e">
        <f>'EB-1'!U19/heizwerte!$C$27*heizwerte!$D$27*1000</f>
        <v>#VALUE!</v>
      </c>
      <c r="V18" s="1229" t="e">
        <f>'EB-1'!V19/heizwerte!$C$28*heizwerte!$D$28*1000</f>
        <v>#VALUE!</v>
      </c>
      <c r="W18" s="1231">
        <f>'EB-1'!W19/heizwerte!$C$36*heizwerte!$D$36*1000</f>
        <v>0</v>
      </c>
      <c r="X18" s="1229" t="e">
        <f>'EB-1'!X19/heizwerte!$C$38*heizwerte!$D$38*1000</f>
        <v>#VALUE!</v>
      </c>
      <c r="Y18" s="1231" t="e">
        <f>'EB-1'!Y19*'EB-3'!$D$75</f>
        <v>#VALUE!</v>
      </c>
      <c r="Z18" s="1231" t="e">
        <f>'EB-1'!Z19/heizwerte!$C$43*heizwerte!$D$43*1000</f>
        <v>#VALUE!</v>
      </c>
      <c r="AA18" s="1231" t="e">
        <f>'EB-1'!AA19/heizwerte!$C$41*heizwerte!$D$41*1000</f>
        <v>#VALUE!</v>
      </c>
      <c r="AB18" s="1231" t="e">
        <f>'EB-1'!AB19*'EB-3'!$D$75</f>
        <v>#VALUE!</v>
      </c>
      <c r="AC18" s="1236">
        <f>'EB-1'!AC19*'EB-3'!$D$75</f>
        <v>576.67575004021819</v>
      </c>
      <c r="AD18" s="1231" t="e">
        <f>'EB-1'!AD19/heizwerte!$C$46*heizwerte!$D$46*1000</f>
        <v>#VALUE!</v>
      </c>
      <c r="AE18" s="1231" t="e">
        <f>'EB-1'!AE19*'EB-3'!$D$75</f>
        <v>#VALUE!</v>
      </c>
      <c r="AF18" s="1231" t="e">
        <f>'EB-1'!AF19*'EB-3'!$D$75</f>
        <v>#VALUE!</v>
      </c>
      <c r="AG18" s="1231" t="e">
        <f>'EB-1'!AG19*'EB-3'!$D$75</f>
        <v>#VALUE!</v>
      </c>
      <c r="AH18" s="987" t="e">
        <f t="shared" si="1"/>
        <v>#VALUE!</v>
      </c>
      <c r="AI18" s="155">
        <f t="shared" si="3"/>
        <v>15</v>
      </c>
      <c r="AJ18" s="114"/>
      <c r="AK18" s="114"/>
      <c r="AL18" s="120"/>
      <c r="AM18" s="152"/>
      <c r="AN18" s="149"/>
    </row>
    <row r="19" spans="1:40" ht="11.25" customHeight="1">
      <c r="A19" s="1538"/>
      <c r="B19" s="1551"/>
      <c r="C19" s="1563" t="s">
        <v>43</v>
      </c>
      <c r="D19" s="1563"/>
      <c r="E19" s="154">
        <f t="shared" si="0"/>
        <v>16</v>
      </c>
      <c r="F19" s="1257">
        <f>'EB-1'!F20/heizwerte!$C$4*heizwerte!$D$4*1000</f>
        <v>0</v>
      </c>
      <c r="G19" s="1258">
        <f>'EB-1'!G20/heizwerte!$C$6*heizwerte!$D$6*1000</f>
        <v>0</v>
      </c>
      <c r="H19" s="1238">
        <v>0</v>
      </c>
      <c r="I19" s="1231" t="e">
        <f>'EB-1'!I20/heizwerte!$C$12*heizwerte!$D$12*1000</f>
        <v>#VALUE!</v>
      </c>
      <c r="J19" s="1231">
        <v>0</v>
      </c>
      <c r="K19" s="1229" t="e">
        <f>'EB-1'!K20*heizwerte!$C$16/heizwerte!$D$16*1000</f>
        <v>#VALUE!</v>
      </c>
      <c r="L19" s="1230" t="e">
        <f>'EB-1'!L20/heizwerte!$C$12*heizwerte!$D$12*1000</f>
        <v>#VALUE!</v>
      </c>
      <c r="M19" s="1231" t="e">
        <f>'EB-1'!M20/heizwerte!$C$21*heizwerte!$D$21*1000</f>
        <v>#VALUE!</v>
      </c>
      <c r="N19" s="1231" t="e">
        <f>'EB-1'!N20/heizwerte!$C$20*heizwerte!$D$20*1000</f>
        <v>#VALUE!</v>
      </c>
      <c r="O19" s="1237">
        <f>'EB-1'!O20/heizwerte!$C$23*heizwerte!$D$23*1000</f>
        <v>0.23442871377631</v>
      </c>
      <c r="P19" s="1231" t="e">
        <f>'EB-1'!P20/heizwerte!$C$22*heizwerte!$D$22*1000</f>
        <v>#VALUE!</v>
      </c>
      <c r="Q19" s="1237">
        <f>'EB-1'!Q20/heizwerte!$C$24*heizwerte!$D$24*1000</f>
        <v>2.0938104933246091</v>
      </c>
      <c r="R19" s="1225">
        <f>'EB-1'!R20/heizwerte!$C$25*heizwerte!$D$25*1000</f>
        <v>0</v>
      </c>
      <c r="S19" s="1231" t="e">
        <f>'EB-1'!S20/heizwerte!$C$26*heizwerte!$D$26*1000</f>
        <v>#VALUE!</v>
      </c>
      <c r="T19" s="1225">
        <f>'EB-1'!T20/heizwerte!$C$29*heizwerte!$D$29*1000</f>
        <v>0</v>
      </c>
      <c r="U19" s="1237" t="e">
        <f>'EB-1'!U20/heizwerte!$C$27*heizwerte!$D$27*1000</f>
        <v>#VALUE!</v>
      </c>
      <c r="V19" s="1235" t="e">
        <f>'EB-1'!V20/heizwerte!$C$28*heizwerte!$D$28*1000</f>
        <v>#VALUE!</v>
      </c>
      <c r="W19" s="1231">
        <f>'EB-1'!W20/heizwerte!$C$36*heizwerte!$D$36*1000</f>
        <v>0</v>
      </c>
      <c r="X19" s="1238">
        <f>'EB-1'!X20/heizwerte!$C$38*heizwerte!$D$38*1000</f>
        <v>270.24014008862571</v>
      </c>
      <c r="Y19" s="1231" t="e">
        <f>'EB-1'!Y20*'EB-3'!$D$75</f>
        <v>#VALUE!</v>
      </c>
      <c r="Z19" s="1231" t="e">
        <f>'EB-1'!Z20/heizwerte!$C$43*heizwerte!$D$43*1000</f>
        <v>#VALUE!</v>
      </c>
      <c r="AA19" s="1231" t="e">
        <f>'EB-1'!AA20/heizwerte!$C$41*heizwerte!$D$41*1000</f>
        <v>#VALUE!</v>
      </c>
      <c r="AB19" s="1231" t="e">
        <f>'EB-1'!AB20*'EB-3'!$D$75</f>
        <v>#VALUE!</v>
      </c>
      <c r="AC19" s="1229">
        <f>'EB-1'!AC20*'EB-3'!$D$75</f>
        <v>1.1341078832148174E-2</v>
      </c>
      <c r="AD19" s="1231" t="e">
        <f>'EB-1'!AD20/heizwerte!$C$46*heizwerte!$D$46*1000</f>
        <v>#VALUE!</v>
      </c>
      <c r="AE19" s="1223" t="e">
        <f>'EB-1'!AE20*'EB-3'!$D$75</f>
        <v>#VALUE!</v>
      </c>
      <c r="AF19" s="1231" t="e">
        <f>'EB-1'!AF20*'EB-3'!$D$75</f>
        <v>#VALUE!</v>
      </c>
      <c r="AG19" s="1237" t="e">
        <f>'EB-1'!AG20*'EB-3'!$D$75</f>
        <v>#VALUE!</v>
      </c>
      <c r="AH19" s="987" t="e">
        <f t="shared" si="1"/>
        <v>#VALUE!</v>
      </c>
      <c r="AI19" s="155">
        <f t="shared" si="3"/>
        <v>16</v>
      </c>
      <c r="AL19" s="120"/>
      <c r="AM19" s="152"/>
      <c r="AN19" s="149"/>
    </row>
    <row r="20" spans="1:40" ht="11.25" customHeight="1">
      <c r="A20" s="1538"/>
      <c r="B20" s="1552"/>
      <c r="C20" s="1543" t="s">
        <v>46</v>
      </c>
      <c r="D20" s="1543"/>
      <c r="E20" s="147">
        <f t="shared" si="0"/>
        <v>17</v>
      </c>
      <c r="F20" s="1259">
        <f>'EB-1'!F21/heizwerte!$C$4*heizwerte!$D$4*1000</f>
        <v>918.34898321277467</v>
      </c>
      <c r="G20" s="1260">
        <f>'EB-1'!G21/heizwerte!$C$6*heizwerte!$D$6*1000</f>
        <v>0</v>
      </c>
      <c r="H20" s="1261">
        <v>0</v>
      </c>
      <c r="I20" s="1243">
        <f>'EB-1'!I21/heizwerte!$C$12*heizwerte!$D$12*1000</f>
        <v>0</v>
      </c>
      <c r="J20" s="1226">
        <v>0</v>
      </c>
      <c r="K20" s="1242">
        <f>'EB-1'!K21*heizwerte!$C$16/heizwerte!$D$16*1000</f>
        <v>0</v>
      </c>
      <c r="L20" s="1226">
        <f>'EB-1'!L21/heizwerte!$C$12*heizwerte!$D$12*1000</f>
        <v>22538.651281586197</v>
      </c>
      <c r="M20" s="1226">
        <f>'EB-1'!M21/heizwerte!$C$21*heizwerte!$D$21*1000</f>
        <v>0</v>
      </c>
      <c r="N20" s="1246" t="e">
        <f>'EB-1'!N21/heizwerte!$C$20*heizwerte!$D$20*1000</f>
        <v>#VALUE!</v>
      </c>
      <c r="O20" s="1226">
        <f>'EB-1'!O21/heizwerte!$C$23*heizwerte!$D$23*1000</f>
        <v>0.6961680836536901</v>
      </c>
      <c r="P20" s="1246" t="e">
        <f>'EB-1'!P21/heizwerte!$C$22*heizwerte!$D$22*1000</f>
        <v>#VALUE!</v>
      </c>
      <c r="Q20" s="1226">
        <f>'EB-1'!Q21/heizwerte!$C$24*heizwerte!$D$24*1000</f>
        <v>22.798532753458364</v>
      </c>
      <c r="R20" s="1226">
        <f>'EB-1'!R21/heizwerte!$C$25*heizwerte!$D$25*1000</f>
        <v>26.605159000955375</v>
      </c>
      <c r="S20" s="1241">
        <f>'EB-1'!S21/heizwerte!$C$26*heizwerte!$D$26*1000</f>
        <v>0</v>
      </c>
      <c r="T20" s="1241">
        <f>'EB-1'!T21/heizwerte!$C$29*heizwerte!$D$29*1000</f>
        <v>248.36946044839925</v>
      </c>
      <c r="U20" s="1241">
        <f>'EB-1'!U21/heizwerte!$C$27*heizwerte!$D$27*1000</f>
        <v>0.60624597866989038</v>
      </c>
      <c r="V20" s="1261">
        <f>'EB-1'!V21/heizwerte!$C$28*heizwerte!$D$28*1000</f>
        <v>73.02473727309949</v>
      </c>
      <c r="W20" s="1246">
        <f>'EB-1'!W21/heizwerte!$C$36*heizwerte!$D$36*1000</f>
        <v>0</v>
      </c>
      <c r="X20" s="1242">
        <f>'EB-1'!X21/heizwerte!$C$38*heizwerte!$D$38*1000</f>
        <v>2930.4415867925968</v>
      </c>
      <c r="Y20" s="1226">
        <f>'EB-1'!Y21*'EB-3'!$D$75</f>
        <v>1258.2219095038211</v>
      </c>
      <c r="Z20" s="1241">
        <f>'EB-1'!Z21/heizwerte!$C$43*heizwerte!$D$43*1000</f>
        <v>2110.4551414834336</v>
      </c>
      <c r="AA20" s="1226">
        <f>'EB-1'!AA21/heizwerte!$C$41*heizwerte!$D$41*1000</f>
        <v>704.25665545369964</v>
      </c>
      <c r="AB20" s="1241">
        <f>'EB-1'!AB21*'EB-3'!$D$75</f>
        <v>296.252092764</v>
      </c>
      <c r="AC20" s="1261">
        <f>'EB-1'!AC21*'EB-3'!$D$75</f>
        <v>2544.9004127543258</v>
      </c>
      <c r="AD20" s="1226">
        <f>'EB-1'!AD21/heizwerte!$C$46*heizwerte!$D$46*1000</f>
        <v>8344.6486841942005</v>
      </c>
      <c r="AE20" s="1241">
        <f>'EB-1'!AE21*'EB-3'!$D$75</f>
        <v>38.249846767439998</v>
      </c>
      <c r="AF20" s="1241">
        <f>'EB-1'!AF21*'EB-3'!$D$75</f>
        <v>22.76000664</v>
      </c>
      <c r="AG20" s="1226">
        <f>'EB-1'!AG21*'EB-3'!$D$75</f>
        <v>417.0185701556</v>
      </c>
      <c r="AH20" s="991" t="e">
        <f t="shared" si="1"/>
        <v>#VALUE!</v>
      </c>
      <c r="AI20" s="146">
        <f t="shared" si="3"/>
        <v>17</v>
      </c>
      <c r="AJ20" s="114"/>
      <c r="AK20" s="114"/>
      <c r="AL20" s="120"/>
      <c r="AM20" s="150" t="e">
        <f>SUM(F20:AG20)-AH20</f>
        <v>#VALUE!</v>
      </c>
      <c r="AN20" s="149"/>
    </row>
    <row r="21" spans="1:40" ht="11.25" customHeight="1">
      <c r="A21" s="1538"/>
      <c r="B21" s="1541" t="s">
        <v>89</v>
      </c>
      <c r="C21" s="1540" t="s">
        <v>218</v>
      </c>
      <c r="D21" s="1540"/>
      <c r="E21" s="154">
        <f t="shared" si="0"/>
        <v>18</v>
      </c>
      <c r="F21" s="1230" t="e">
        <f>'EB-1'!F22/heizwerte!$C$4*heizwerte!$D$4*1000</f>
        <v>#VALUE!</v>
      </c>
      <c r="G21" s="1228" t="e">
        <f>'EB-1'!G22/heizwerte!$C$6*heizwerte!$D$6*1000</f>
        <v>#VALUE!</v>
      </c>
      <c r="H21" s="1229">
        <v>0</v>
      </c>
      <c r="I21" s="1231" t="e">
        <f>'EB-1'!I22/heizwerte!$C$12*heizwerte!$D$12*1000</f>
        <v>#VALUE!</v>
      </c>
      <c r="J21" s="1231">
        <v>0</v>
      </c>
      <c r="K21" s="1229" t="e">
        <f>'EB-1'!K22*heizwerte!$C$16/heizwerte!$D$16*1000</f>
        <v>#VALUE!</v>
      </c>
      <c r="L21" s="1230" t="e">
        <f>'EB-1'!L22/heizwerte!$C$12*heizwerte!$D$12*1000</f>
        <v>#VALUE!</v>
      </c>
      <c r="M21" s="1231" t="e">
        <f>'EB-1'!M22/heizwerte!$C$21*heizwerte!$D$21*1000</f>
        <v>#VALUE!</v>
      </c>
      <c r="N21" s="1231" t="e">
        <f>'EB-1'!N22/heizwerte!$C$20*heizwerte!$D$20*1000</f>
        <v>#VALUE!</v>
      </c>
      <c r="O21" s="1231" t="e">
        <f>'EB-1'!O22/heizwerte!$C$23*heizwerte!$D$23*1000</f>
        <v>#VALUE!</v>
      </c>
      <c r="P21" s="1231" t="e">
        <f>'EB-1'!P22/heizwerte!$C$22*heizwerte!$D$22*1000</f>
        <v>#VALUE!</v>
      </c>
      <c r="Q21" s="1231" t="e">
        <f>'EB-1'!Q22/heizwerte!$C$24*heizwerte!$D$24*1000</f>
        <v>#VALUE!</v>
      </c>
      <c r="R21" s="1231" t="e">
        <f>'EB-1'!R22/heizwerte!$C$25*heizwerte!$D$25*1000</f>
        <v>#VALUE!</v>
      </c>
      <c r="S21" s="1231" t="e">
        <f>'EB-1'!S22/heizwerte!$C$26*heizwerte!$D$26*1000</f>
        <v>#VALUE!</v>
      </c>
      <c r="T21" s="1231" t="e">
        <f>'EB-1'!T22/heizwerte!$C$29*heizwerte!$D$29*1000</f>
        <v>#VALUE!</v>
      </c>
      <c r="U21" s="1231" t="e">
        <f>'EB-1'!U22/heizwerte!$C$27*heizwerte!$D$27*1000</f>
        <v>#VALUE!</v>
      </c>
      <c r="V21" s="1229" t="e">
        <f>'EB-1'!V22/heizwerte!$C$28*heizwerte!$D$28*1000</f>
        <v>#VALUE!</v>
      </c>
      <c r="W21" s="1231">
        <f>'EB-1'!W22/heizwerte!$C$36*heizwerte!$D$36*1000</f>
        <v>0</v>
      </c>
      <c r="X21" s="1229" t="e">
        <f>'EB-1'!X22/heizwerte!$C$38*heizwerte!$D$38*1000</f>
        <v>#VALUE!</v>
      </c>
      <c r="Y21" s="1231" t="e">
        <f>'EB-1'!Y22*'EB-3'!$D$75</f>
        <v>#VALUE!</v>
      </c>
      <c r="Z21" s="1231" t="e">
        <f>'EB-1'!Z22/heizwerte!$C$43*heizwerte!$D$43*1000</f>
        <v>#VALUE!</v>
      </c>
      <c r="AA21" s="1231" t="e">
        <f>'EB-1'!AA22/heizwerte!$C$41*heizwerte!$D$41*1000</f>
        <v>#VALUE!</v>
      </c>
      <c r="AB21" s="1231" t="e">
        <f>'EB-1'!AB22*'EB-3'!$D$75</f>
        <v>#VALUE!</v>
      </c>
      <c r="AC21" s="1229" t="e">
        <f>'EB-1'!AC22*'EB-3'!$D$75</f>
        <v>#VALUE!</v>
      </c>
      <c r="AD21" s="1231" t="e">
        <f>'EB-1'!AD22/heizwerte!$C$46*heizwerte!$D$46*1000</f>
        <v>#VALUE!</v>
      </c>
      <c r="AE21" s="1224">
        <f>'EB-1'!AE22*'EB-3'!$D$75</f>
        <v>420.34206124814398</v>
      </c>
      <c r="AF21" s="1231" t="e">
        <f>'EB-1'!AF22*'EB-3'!$D$75</f>
        <v>#VALUE!</v>
      </c>
      <c r="AG21" s="1231" t="e">
        <f>'EB-1'!AG22*'EB-3'!$D$75</f>
        <v>#VALUE!</v>
      </c>
      <c r="AH21" s="987" t="e">
        <f t="shared" si="1"/>
        <v>#VALUE!</v>
      </c>
      <c r="AI21" s="155">
        <f t="shared" si="3"/>
        <v>18</v>
      </c>
      <c r="AL21" s="120"/>
      <c r="AM21" s="152"/>
      <c r="AN21" s="149"/>
    </row>
    <row r="22" spans="1:40" ht="11.25" customHeight="1">
      <c r="A22" s="1538"/>
      <c r="B22" s="1542"/>
      <c r="C22" s="1540" t="s">
        <v>217</v>
      </c>
      <c r="D22" s="1540"/>
      <c r="E22" s="154">
        <f t="shared" si="0"/>
        <v>19</v>
      </c>
      <c r="F22" s="1230" t="e">
        <f>'EB-1'!F23/heizwerte!$C$4*heizwerte!$D$4*1000</f>
        <v>#VALUE!</v>
      </c>
      <c r="G22" s="1228" t="e">
        <f>'EB-1'!G23/heizwerte!$C$6*heizwerte!$D$6*1000</f>
        <v>#VALUE!</v>
      </c>
      <c r="H22" s="1229">
        <v>0</v>
      </c>
      <c r="I22" s="1231" t="e">
        <f>'EB-1'!I23/heizwerte!$C$12*heizwerte!$D$12*1000</f>
        <v>#VALUE!</v>
      </c>
      <c r="J22" s="1231">
        <v>0</v>
      </c>
      <c r="K22" s="1229" t="e">
        <f>'EB-1'!K23*heizwerte!$C$16/heizwerte!$D$16*1000</f>
        <v>#VALUE!</v>
      </c>
      <c r="L22" s="1230" t="e">
        <f>'EB-1'!L23/heizwerte!$C$12*heizwerte!$D$12*1000</f>
        <v>#VALUE!</v>
      </c>
      <c r="M22" s="1231" t="e">
        <f>'EB-1'!M23/heizwerte!$C$21*heizwerte!$D$21*1000</f>
        <v>#VALUE!</v>
      </c>
      <c r="N22" s="1231" t="e">
        <f>'EB-1'!N23/heizwerte!$C$20*heizwerte!$D$20*1000</f>
        <v>#VALUE!</v>
      </c>
      <c r="O22" s="1231" t="e">
        <f>'EB-1'!O23/heizwerte!$C$23*heizwerte!$D$23*1000</f>
        <v>#VALUE!</v>
      </c>
      <c r="P22" s="1231" t="e">
        <f>'EB-1'!P23/heizwerte!$C$22*heizwerte!$D$22*1000</f>
        <v>#VALUE!</v>
      </c>
      <c r="Q22" s="1231" t="e">
        <f>'EB-1'!Q23/heizwerte!$C$24*heizwerte!$D$24*1000</f>
        <v>#VALUE!</v>
      </c>
      <c r="R22" s="1231" t="e">
        <f>'EB-1'!R23/heizwerte!$C$25*heizwerte!$D$25*1000</f>
        <v>#VALUE!</v>
      </c>
      <c r="S22" s="1231" t="e">
        <f>'EB-1'!S23/heizwerte!$C$26*heizwerte!$D$26*1000</f>
        <v>#VALUE!</v>
      </c>
      <c r="T22" s="1231" t="e">
        <f>'EB-1'!T23/heizwerte!$C$29*heizwerte!$D$29*1000</f>
        <v>#VALUE!</v>
      </c>
      <c r="U22" s="1231" t="e">
        <f>'EB-1'!U23/heizwerte!$C$27*heizwerte!$D$27*1000</f>
        <v>#VALUE!</v>
      </c>
      <c r="V22" s="1229" t="e">
        <f>'EB-1'!V23/heizwerte!$C$28*heizwerte!$D$28*1000</f>
        <v>#VALUE!</v>
      </c>
      <c r="W22" s="1231">
        <f>'EB-1'!W23/heizwerte!$C$36*heizwerte!$D$36*1000</f>
        <v>0</v>
      </c>
      <c r="X22" s="1229" t="e">
        <f>'EB-1'!X23/heizwerte!$C$38*heizwerte!$D$38*1000</f>
        <v>#VALUE!</v>
      </c>
      <c r="Y22" s="1231" t="e">
        <f>'EB-1'!Y23*'EB-3'!$D$75</f>
        <v>#VALUE!</v>
      </c>
      <c r="Z22" s="1231" t="e">
        <f>'EB-1'!Z23/heizwerte!$C$43*heizwerte!$D$43*1000</f>
        <v>#VALUE!</v>
      </c>
      <c r="AA22" s="1231" t="e">
        <f>'EB-1'!AA23/heizwerte!$C$41*heizwerte!$D$41*1000</f>
        <v>#VALUE!</v>
      </c>
      <c r="AB22" s="1231" t="e">
        <f>'EB-1'!AB23*'EB-3'!$D$75</f>
        <v>#VALUE!</v>
      </c>
      <c r="AC22" s="1229" t="e">
        <f>'EB-1'!AC23*'EB-3'!$D$75</f>
        <v>#VALUE!</v>
      </c>
      <c r="AD22" s="1231" t="e">
        <f>'EB-1'!AD23/heizwerte!$C$46*heizwerte!$D$46*1000</f>
        <v>#VALUE!</v>
      </c>
      <c r="AE22" s="1224">
        <f>'EB-1'!AE23*'EB-3'!$D$75</f>
        <v>654.42417402225601</v>
      </c>
      <c r="AF22" s="1224">
        <f>'EB-1'!AF23*'EB-3'!$D$75</f>
        <v>1274.2777996958559</v>
      </c>
      <c r="AG22" s="1231" t="e">
        <f>'EB-1'!AG23*'EB-3'!$D$75</f>
        <v>#VALUE!</v>
      </c>
      <c r="AH22" s="987" t="e">
        <f t="shared" si="1"/>
        <v>#VALUE!</v>
      </c>
      <c r="AI22" s="155">
        <f>AI21+1</f>
        <v>19</v>
      </c>
      <c r="AL22" s="120"/>
      <c r="AM22" s="152"/>
      <c r="AN22" s="149"/>
    </row>
    <row r="23" spans="1:40" ht="11.25" customHeight="1">
      <c r="A23" s="1538"/>
      <c r="B23" s="1551"/>
      <c r="C23" s="1540" t="s">
        <v>48</v>
      </c>
      <c r="D23" s="1540"/>
      <c r="E23" s="154">
        <f t="shared" si="0"/>
        <v>20</v>
      </c>
      <c r="F23" s="1230" t="e">
        <f>'EB-1'!F24/heizwerte!$C$4*heizwerte!$D$4*1000</f>
        <v>#VALUE!</v>
      </c>
      <c r="G23" s="1228" t="e">
        <f>'EB-1'!G24/heizwerte!$C$6*heizwerte!$D$6*1000</f>
        <v>#VALUE!</v>
      </c>
      <c r="H23" s="1229">
        <v>0</v>
      </c>
      <c r="I23" s="1231" t="e">
        <f>'EB-1'!I24/heizwerte!$C$12*heizwerte!$D$12*1000</f>
        <v>#VALUE!</v>
      </c>
      <c r="J23" s="1231">
        <v>0</v>
      </c>
      <c r="K23" s="1229" t="e">
        <f>'EB-1'!K24*heizwerte!$C$16/heizwerte!$D$16*1000</f>
        <v>#VALUE!</v>
      </c>
      <c r="L23" s="1230" t="e">
        <f>'EB-1'!L24/heizwerte!$C$12*heizwerte!$D$12*1000</f>
        <v>#VALUE!</v>
      </c>
      <c r="M23" s="1231" t="e">
        <f>'EB-1'!M24/heizwerte!$C$21*heizwerte!$D$21*1000</f>
        <v>#VALUE!</v>
      </c>
      <c r="N23" s="1231" t="e">
        <f>'EB-1'!N24/heizwerte!$C$20*heizwerte!$D$20*1000</f>
        <v>#VALUE!</v>
      </c>
      <c r="O23" s="1231" t="e">
        <f>'EB-1'!O24/heizwerte!$C$23*heizwerte!$D$23*1000</f>
        <v>#VALUE!</v>
      </c>
      <c r="P23" s="1231" t="e">
        <f>'EB-1'!P24/heizwerte!$C$22*heizwerte!$D$22*1000</f>
        <v>#VALUE!</v>
      </c>
      <c r="Q23" s="1231" t="e">
        <f>'EB-1'!Q24/heizwerte!$C$24*heizwerte!$D$24*1000</f>
        <v>#VALUE!</v>
      </c>
      <c r="R23" s="1231" t="e">
        <f>'EB-1'!R24/heizwerte!$C$25*heizwerte!$D$25*1000</f>
        <v>#VALUE!</v>
      </c>
      <c r="S23" s="1231" t="e">
        <f>'EB-1'!S24/heizwerte!$C$26*heizwerte!$D$26*1000</f>
        <v>#VALUE!</v>
      </c>
      <c r="T23" s="1231" t="e">
        <f>'EB-1'!T24/heizwerte!$C$29*heizwerte!$D$29*1000</f>
        <v>#VALUE!</v>
      </c>
      <c r="U23" s="1231" t="e">
        <f>'EB-1'!U24/heizwerte!$C$27*heizwerte!$D$27*1000</f>
        <v>#VALUE!</v>
      </c>
      <c r="V23" s="1229" t="e">
        <f>'EB-1'!V24/heizwerte!$C$28*heizwerte!$D$28*1000</f>
        <v>#VALUE!</v>
      </c>
      <c r="W23" s="1231">
        <f>'EB-1'!W24/heizwerte!$C$36*heizwerte!$D$36*1000</f>
        <v>0</v>
      </c>
      <c r="X23" s="1229" t="e">
        <f>'EB-1'!X24/heizwerte!$C$38*heizwerte!$D$38*1000</f>
        <v>#VALUE!</v>
      </c>
      <c r="Y23" s="1231" t="e">
        <f>'EB-1'!Y24*'EB-3'!$D$75</f>
        <v>#VALUE!</v>
      </c>
      <c r="Z23" s="1231" t="e">
        <f>'EB-1'!Z24/heizwerte!$C$43*heizwerte!$D$43*1000</f>
        <v>#VALUE!</v>
      </c>
      <c r="AA23" s="1231" t="e">
        <f>'EB-1'!AA24/heizwerte!$C$41*heizwerte!$D$41*1000</f>
        <v>#VALUE!</v>
      </c>
      <c r="AB23" s="1231" t="e">
        <f>'EB-1'!AB24*'EB-3'!$D$75</f>
        <v>#VALUE!</v>
      </c>
      <c r="AC23" s="1229" t="e">
        <f>'EB-1'!AC24*'EB-3'!$D$75</f>
        <v>#VALUE!</v>
      </c>
      <c r="AD23" s="1231" t="e">
        <f>'EB-1'!AD24/heizwerte!$C$46*heizwerte!$D$46*1000</f>
        <v>#VALUE!</v>
      </c>
      <c r="AE23" s="1224">
        <f>'EB-1'!AE24*'EB-3'!$D$75</f>
        <v>483.46938694079995</v>
      </c>
      <c r="AF23" s="1231" t="e">
        <f>'EB-1'!AF24*'EB-3'!$D$75</f>
        <v>#VALUE!</v>
      </c>
      <c r="AG23" s="1231" t="e">
        <f>'EB-1'!AG24*'EB-3'!$D$75</f>
        <v>#VALUE!</v>
      </c>
      <c r="AH23" s="987" t="e">
        <f t="shared" si="1"/>
        <v>#VALUE!</v>
      </c>
      <c r="AI23" s="155">
        <f t="shared" ref="AI23:AI59" si="4">AI22+ 1</f>
        <v>20</v>
      </c>
      <c r="AL23" s="120"/>
      <c r="AM23" s="152"/>
      <c r="AN23" s="149"/>
    </row>
    <row r="24" spans="1:40" ht="11.25" customHeight="1">
      <c r="A24" s="1538"/>
      <c r="B24" s="1551"/>
      <c r="C24" s="1540" t="s">
        <v>216</v>
      </c>
      <c r="D24" s="1540"/>
      <c r="E24" s="154">
        <f t="shared" si="0"/>
        <v>21</v>
      </c>
      <c r="F24" s="1230" t="e">
        <f>'EB-1'!F25/heizwerte!$C$4*heizwerte!$D$4*1000</f>
        <v>#VALUE!</v>
      </c>
      <c r="G24" s="1228" t="e">
        <f>'EB-1'!G25/heizwerte!$C$6*heizwerte!$D$6*1000</f>
        <v>#VALUE!</v>
      </c>
      <c r="H24" s="1229">
        <v>0</v>
      </c>
      <c r="I24" s="1231" t="e">
        <f>'EB-1'!I25/heizwerte!$C$12*heizwerte!$D$12*1000</f>
        <v>#VALUE!</v>
      </c>
      <c r="J24" s="1231">
        <v>0</v>
      </c>
      <c r="K24" s="1229" t="e">
        <f>'EB-1'!K25*heizwerte!$C$16/heizwerte!$D$16*1000</f>
        <v>#VALUE!</v>
      </c>
      <c r="L24" s="1230" t="e">
        <f>'EB-1'!L25/heizwerte!$C$12*heizwerte!$D$12*1000</f>
        <v>#VALUE!</v>
      </c>
      <c r="M24" s="1231" t="e">
        <f>'EB-1'!M25/heizwerte!$C$21*heizwerte!$D$21*1000</f>
        <v>#VALUE!</v>
      </c>
      <c r="N24" s="1231" t="e">
        <f>'EB-1'!N25/heizwerte!$C$20*heizwerte!$D$20*1000</f>
        <v>#VALUE!</v>
      </c>
      <c r="O24" s="1231" t="e">
        <f>'EB-1'!O25/heizwerte!$C$23*heizwerte!$D$23*1000</f>
        <v>#VALUE!</v>
      </c>
      <c r="P24" s="1231" t="e">
        <f>'EB-1'!P25/heizwerte!$C$22*heizwerte!$D$22*1000</f>
        <v>#VALUE!</v>
      </c>
      <c r="Q24" s="1231" t="e">
        <f>'EB-1'!Q25/heizwerte!$C$24*heizwerte!$D$24*1000</f>
        <v>#VALUE!</v>
      </c>
      <c r="R24" s="1231" t="e">
        <f>'EB-1'!R25/heizwerte!$C$25*heizwerte!$D$25*1000</f>
        <v>#VALUE!</v>
      </c>
      <c r="S24" s="1231" t="e">
        <f>'EB-1'!S25/heizwerte!$C$26*heizwerte!$D$26*1000</f>
        <v>#VALUE!</v>
      </c>
      <c r="T24" s="1231" t="e">
        <f>'EB-1'!T25/heizwerte!$C$29*heizwerte!$D$29*1000</f>
        <v>#VALUE!</v>
      </c>
      <c r="U24" s="1231" t="e">
        <f>'EB-1'!U25/heizwerte!$C$27*heizwerte!$D$27*1000</f>
        <v>#VALUE!</v>
      </c>
      <c r="V24" s="1229" t="e">
        <f>'EB-1'!V25/heizwerte!$C$28*heizwerte!$D$28*1000</f>
        <v>#VALUE!</v>
      </c>
      <c r="W24" s="1231">
        <f>'EB-1'!W25/heizwerte!$C$36*heizwerte!$D$36*1000</f>
        <v>0</v>
      </c>
      <c r="X24" s="1229" t="e">
        <f>'EB-1'!X25/heizwerte!$C$38*heizwerte!$D$38*1000</f>
        <v>#VALUE!</v>
      </c>
      <c r="Y24" s="1231" t="e">
        <f>'EB-1'!Y25*'EB-3'!$D$75</f>
        <v>#VALUE!</v>
      </c>
      <c r="Z24" s="1231" t="e">
        <f>'EB-1'!Z25/heizwerte!$C$43*heizwerte!$D$43*1000</f>
        <v>#VALUE!</v>
      </c>
      <c r="AA24" s="1231" t="e">
        <f>'EB-1'!AA25/heizwerte!$C$41*heizwerte!$D$41*1000</f>
        <v>#VALUE!</v>
      </c>
      <c r="AB24" s="1231" t="e">
        <f>'EB-1'!AB25*'EB-3'!$D$75</f>
        <v>#VALUE!</v>
      </c>
      <c r="AC24" s="1229" t="e">
        <f>'EB-1'!AC25*'EB-3'!$D$75</f>
        <v>#VALUE!</v>
      </c>
      <c r="AD24" s="1231" t="e">
        <f>'EB-1'!AD25/heizwerte!$C$46*heizwerte!$D$46*1000</f>
        <v>#VALUE!</v>
      </c>
      <c r="AE24" s="1224">
        <f>'EB-1'!AE25*'EB-3'!$D$75</f>
        <v>2365.3442849040002</v>
      </c>
      <c r="AF24" s="1231" t="e">
        <f>'EB-1'!AF25*'EB-3'!$D$75</f>
        <v>#VALUE!</v>
      </c>
      <c r="AG24" s="1231" t="e">
        <f>'EB-1'!AG25*'EB-3'!$D$75</f>
        <v>#VALUE!</v>
      </c>
      <c r="AH24" s="987" t="e">
        <f t="shared" si="1"/>
        <v>#VALUE!</v>
      </c>
      <c r="AI24" s="155">
        <f t="shared" si="4"/>
        <v>21</v>
      </c>
      <c r="AL24" s="120"/>
      <c r="AM24" s="152"/>
      <c r="AN24" s="149"/>
    </row>
    <row r="25" spans="1:40" ht="11.25" customHeight="1">
      <c r="A25" s="1538"/>
      <c r="B25" s="1551"/>
      <c r="C25" s="1540" t="s">
        <v>215</v>
      </c>
      <c r="D25" s="1540"/>
      <c r="E25" s="154">
        <f t="shared" si="0"/>
        <v>22</v>
      </c>
      <c r="F25" s="1230" t="e">
        <f>'EB-1'!F26/heizwerte!$C$4*heizwerte!$D$4*1000</f>
        <v>#VALUE!</v>
      </c>
      <c r="G25" s="1228" t="e">
        <f>'EB-1'!G26/heizwerte!$C$6*heizwerte!$D$6*1000</f>
        <v>#VALUE!</v>
      </c>
      <c r="H25" s="1229">
        <v>0</v>
      </c>
      <c r="I25" s="1231" t="e">
        <f>'EB-1'!I26/heizwerte!$C$12*heizwerte!$D$12*1000</f>
        <v>#VALUE!</v>
      </c>
      <c r="J25" s="1231">
        <v>0</v>
      </c>
      <c r="K25" s="1229" t="e">
        <f>'EB-1'!K26*heizwerte!$C$16/heizwerte!$D$16*1000</f>
        <v>#VALUE!</v>
      </c>
      <c r="L25" s="1230" t="e">
        <f>'EB-1'!L26/heizwerte!$C$12*heizwerte!$D$12*1000</f>
        <v>#VALUE!</v>
      </c>
      <c r="M25" s="1231" t="e">
        <f>'EB-1'!M26/heizwerte!$C$21*heizwerte!$D$21*1000</f>
        <v>#VALUE!</v>
      </c>
      <c r="N25" s="1231" t="e">
        <f>'EB-1'!N26/heizwerte!$C$20*heizwerte!$D$20*1000</f>
        <v>#VALUE!</v>
      </c>
      <c r="O25" s="1231" t="e">
        <f>'EB-1'!O26/heizwerte!$C$23*heizwerte!$D$23*1000</f>
        <v>#VALUE!</v>
      </c>
      <c r="P25" s="1231" t="e">
        <f>'EB-1'!P26/heizwerte!$C$22*heizwerte!$D$22*1000</f>
        <v>#VALUE!</v>
      </c>
      <c r="Q25" s="1231" t="e">
        <f>'EB-1'!Q26/heizwerte!$C$24*heizwerte!$D$24*1000</f>
        <v>#VALUE!</v>
      </c>
      <c r="R25" s="1231" t="e">
        <f>'EB-1'!R26/heizwerte!$C$25*heizwerte!$D$25*1000</f>
        <v>#VALUE!</v>
      </c>
      <c r="S25" s="1231" t="e">
        <f>'EB-1'!S26/heizwerte!$C$26*heizwerte!$D$26*1000</f>
        <v>#VALUE!</v>
      </c>
      <c r="T25" s="1231" t="e">
        <f>'EB-1'!T26/heizwerte!$C$29*heizwerte!$D$29*1000</f>
        <v>#VALUE!</v>
      </c>
      <c r="U25" s="1231" t="e">
        <f>'EB-1'!U26/heizwerte!$C$27*heizwerte!$D$27*1000</f>
        <v>#VALUE!</v>
      </c>
      <c r="V25" s="1229" t="e">
        <f>'EB-1'!V26/heizwerte!$C$28*heizwerte!$D$28*1000</f>
        <v>#VALUE!</v>
      </c>
      <c r="W25" s="1231">
        <f>'EB-1'!W26/heizwerte!$C$36*heizwerte!$D$36*1000</f>
        <v>0</v>
      </c>
      <c r="X25" s="1229" t="e">
        <f>'EB-1'!X26/heizwerte!$C$38*heizwerte!$D$38*1000</f>
        <v>#VALUE!</v>
      </c>
      <c r="Y25" s="1231" t="e">
        <f>'EB-1'!Y26*'EB-3'!$D$75</f>
        <v>#VALUE!</v>
      </c>
      <c r="Z25" s="1231" t="e">
        <f>'EB-1'!Z26/heizwerte!$C$43*heizwerte!$D$43*1000</f>
        <v>#VALUE!</v>
      </c>
      <c r="AA25" s="1231" t="e">
        <f>'EB-1'!AA26/heizwerte!$C$41*heizwerte!$D$41*1000</f>
        <v>#VALUE!</v>
      </c>
      <c r="AB25" s="1231" t="e">
        <f>'EB-1'!AB26*'EB-3'!$D$75</f>
        <v>#VALUE!</v>
      </c>
      <c r="AC25" s="1229" t="e">
        <f>'EB-1'!AC26*'EB-3'!$D$75</f>
        <v>#VALUE!</v>
      </c>
      <c r="AD25" s="1231" t="e">
        <f>'EB-1'!AD26/heizwerte!$C$46*heizwerte!$D$46*1000</f>
        <v>#VALUE!</v>
      </c>
      <c r="AE25" s="1225">
        <f>'EB-1'!AE26*'EB-3'!$D$75</f>
        <v>1274.001233774125</v>
      </c>
      <c r="AF25" s="1231" t="e">
        <f>'EB-1'!AF26*'EB-3'!$D$75</f>
        <v>#VALUE!</v>
      </c>
      <c r="AG25" s="1231" t="e">
        <f>'EB-1'!AG26*'EB-3'!$D$75</f>
        <v>#VALUE!</v>
      </c>
      <c r="AH25" s="989" t="e">
        <f t="shared" si="1"/>
        <v>#VALUE!</v>
      </c>
      <c r="AI25" s="155">
        <f t="shared" si="4"/>
        <v>22</v>
      </c>
      <c r="AL25" s="120"/>
      <c r="AM25" s="152"/>
      <c r="AN25" s="149"/>
    </row>
    <row r="26" spans="1:40" ht="11.25" customHeight="1">
      <c r="A26" s="1538"/>
      <c r="B26" s="1551"/>
      <c r="C26" s="1540" t="s">
        <v>214</v>
      </c>
      <c r="D26" s="1540"/>
      <c r="E26" s="154">
        <f t="shared" si="0"/>
        <v>23</v>
      </c>
      <c r="F26" s="1230" t="e">
        <f>'EB-1'!F27/heizwerte!$C$4*heizwerte!$D$4*1000</f>
        <v>#VALUE!</v>
      </c>
      <c r="G26" s="1228" t="e">
        <f>'EB-1'!G27/heizwerte!$C$6*heizwerte!$D$6*1000</f>
        <v>#VALUE!</v>
      </c>
      <c r="H26" s="1229">
        <v>0</v>
      </c>
      <c r="I26" s="1231" t="e">
        <f>'EB-1'!I27/heizwerte!$C$12*heizwerte!$D$12*1000</f>
        <v>#VALUE!</v>
      </c>
      <c r="J26" s="1231">
        <v>0</v>
      </c>
      <c r="K26" s="1229" t="e">
        <f>'EB-1'!K27*heizwerte!$C$16/heizwerte!$D$16*1000</f>
        <v>#VALUE!</v>
      </c>
      <c r="L26" s="1230" t="e">
        <f>'EB-1'!L27/heizwerte!$C$12*heizwerte!$D$12*1000</f>
        <v>#VALUE!</v>
      </c>
      <c r="M26" s="1231" t="e">
        <f>'EB-1'!M27/heizwerte!$C$21*heizwerte!$D$21*1000</f>
        <v>#VALUE!</v>
      </c>
      <c r="N26" s="1231" t="e">
        <f>'EB-1'!N27/heizwerte!$C$20*heizwerte!$D$20*1000</f>
        <v>#VALUE!</v>
      </c>
      <c r="O26" s="1231" t="e">
        <f>'EB-1'!O27/heizwerte!$C$23*heizwerte!$D$23*1000</f>
        <v>#VALUE!</v>
      </c>
      <c r="P26" s="1231" t="e">
        <f>'EB-1'!P27/heizwerte!$C$22*heizwerte!$D$22*1000</f>
        <v>#VALUE!</v>
      </c>
      <c r="Q26" s="1231" t="e">
        <f>'EB-1'!Q27/heizwerte!$C$24*heizwerte!$D$24*1000</f>
        <v>#VALUE!</v>
      </c>
      <c r="R26" s="1231" t="e">
        <f>'EB-1'!R27/heizwerte!$C$25*heizwerte!$D$25*1000</f>
        <v>#VALUE!</v>
      </c>
      <c r="S26" s="1231" t="e">
        <f>'EB-1'!S27/heizwerte!$C$26*heizwerte!$D$26*1000</f>
        <v>#VALUE!</v>
      </c>
      <c r="T26" s="1231" t="e">
        <f>'EB-1'!T27/heizwerte!$C$29*heizwerte!$D$29*1000</f>
        <v>#VALUE!</v>
      </c>
      <c r="U26" s="1231" t="e">
        <f>'EB-1'!U27/heizwerte!$C$27*heizwerte!$D$27*1000</f>
        <v>#VALUE!</v>
      </c>
      <c r="V26" s="1229" t="e">
        <f>'EB-1'!V27/heizwerte!$C$28*heizwerte!$D$28*1000</f>
        <v>#VALUE!</v>
      </c>
      <c r="W26" s="1231">
        <f>'EB-1'!W27/heizwerte!$C$36*heizwerte!$D$36*1000</f>
        <v>0</v>
      </c>
      <c r="X26" s="1229" t="e">
        <f>'EB-1'!X27/heizwerte!$C$38*heizwerte!$D$38*1000</f>
        <v>#VALUE!</v>
      </c>
      <c r="Y26" s="1231" t="e">
        <f>'EB-1'!Y27*'EB-3'!$D$75</f>
        <v>#VALUE!</v>
      </c>
      <c r="Z26" s="1231" t="e">
        <f>'EB-1'!Z27/heizwerte!$C$43*heizwerte!$D$43*1000</f>
        <v>#VALUE!</v>
      </c>
      <c r="AA26" s="1231" t="e">
        <f>'EB-1'!AA27/heizwerte!$C$41*heizwerte!$D$41*1000</f>
        <v>#VALUE!</v>
      </c>
      <c r="AB26" s="1231" t="e">
        <f>'EB-1'!AB27*'EB-3'!$D$75</f>
        <v>#VALUE!</v>
      </c>
      <c r="AC26" s="1229" t="e">
        <f>'EB-1'!AC27*'EB-3'!$D$75</f>
        <v>#VALUE!</v>
      </c>
      <c r="AD26" s="1231" t="e">
        <f>'EB-1'!AD27/heizwerte!$C$46*heizwerte!$D$46*1000</f>
        <v>#VALUE!</v>
      </c>
      <c r="AE26" s="1224">
        <f>'EB-1'!AE27*'EB-3'!$D$75</f>
        <v>2576.9246933715422</v>
      </c>
      <c r="AF26" s="1225">
        <f>'EB-1'!AF27*'EB-3'!$D$75</f>
        <v>155.33071194126242</v>
      </c>
      <c r="AG26" s="1231" t="e">
        <f>'EB-1'!AG27*'EB-3'!$D$75</f>
        <v>#VALUE!</v>
      </c>
      <c r="AH26" s="987" t="e">
        <f t="shared" si="1"/>
        <v>#VALUE!</v>
      </c>
      <c r="AI26" s="155">
        <f t="shared" si="4"/>
        <v>23</v>
      </c>
      <c r="AL26" s="120"/>
      <c r="AM26" s="152"/>
      <c r="AN26" s="149"/>
    </row>
    <row r="27" spans="1:40" ht="11.25" customHeight="1">
      <c r="A27" s="1538"/>
      <c r="B27" s="1551"/>
      <c r="C27" s="1540" t="s">
        <v>484</v>
      </c>
      <c r="D27" s="1540"/>
      <c r="E27" s="154">
        <f t="shared" si="0"/>
        <v>24</v>
      </c>
      <c r="F27" s="1230" t="e">
        <f>'EB-1'!F28/heizwerte!$C$4*heizwerte!$D$4*1000</f>
        <v>#VALUE!</v>
      </c>
      <c r="G27" s="1228" t="e">
        <f>'EB-1'!G28/heizwerte!$C$6*heizwerte!$D$6*1000</f>
        <v>#VALUE!</v>
      </c>
      <c r="H27" s="1229">
        <v>0</v>
      </c>
      <c r="I27" s="1231" t="e">
        <f>'EB-1'!I28/heizwerte!$C$12*heizwerte!$D$12*1000</f>
        <v>#VALUE!</v>
      </c>
      <c r="J27" s="1231">
        <v>0</v>
      </c>
      <c r="K27" s="1229" t="e">
        <f>'EB-1'!K28*heizwerte!$C$16/heizwerte!$D$16*1000</f>
        <v>#VALUE!</v>
      </c>
      <c r="L27" s="1230" t="e">
        <f>'EB-1'!L28/heizwerte!$C$12*heizwerte!$D$12*1000</f>
        <v>#VALUE!</v>
      </c>
      <c r="M27" s="1231" t="e">
        <f>'EB-1'!M28/heizwerte!$C$21*heizwerte!$D$21*1000</f>
        <v>#VALUE!</v>
      </c>
      <c r="N27" s="1231" t="e">
        <f>'EB-1'!N28/heizwerte!$C$20*heizwerte!$D$20*1000</f>
        <v>#VALUE!</v>
      </c>
      <c r="O27" s="1231" t="e">
        <f>'EB-1'!O28/heizwerte!$C$23*heizwerte!$D$23*1000</f>
        <v>#VALUE!</v>
      </c>
      <c r="P27" s="1231" t="e">
        <f>'EB-1'!P28/heizwerte!$C$22*heizwerte!$D$22*1000</f>
        <v>#VALUE!</v>
      </c>
      <c r="Q27" s="1231" t="e">
        <f>'EB-1'!Q28/heizwerte!$C$24*heizwerte!$D$24*1000</f>
        <v>#VALUE!</v>
      </c>
      <c r="R27" s="1231" t="e">
        <f>'EB-1'!R28/heizwerte!$C$25*heizwerte!$D$25*1000</f>
        <v>#VALUE!</v>
      </c>
      <c r="S27" s="1231" t="e">
        <f>'EB-1'!S28/heizwerte!$C$26*heizwerte!$D$26*1000</f>
        <v>#VALUE!</v>
      </c>
      <c r="T27" s="1231" t="e">
        <f>'EB-1'!T28/heizwerte!$C$29*heizwerte!$D$29*1000</f>
        <v>#VALUE!</v>
      </c>
      <c r="U27" s="1231" t="e">
        <f>'EB-1'!U28/heizwerte!$C$27*heizwerte!$D$27*1000</f>
        <v>#VALUE!</v>
      </c>
      <c r="V27" s="1229" t="e">
        <f>'EB-1'!V28/heizwerte!$C$28*heizwerte!$D$28*1000</f>
        <v>#VALUE!</v>
      </c>
      <c r="W27" s="1231">
        <f>'EB-1'!W28/heizwerte!$C$36*heizwerte!$D$36*1000</f>
        <v>0</v>
      </c>
      <c r="X27" s="1229" t="e">
        <f>'EB-1'!X28/heizwerte!$C$38*heizwerte!$D$38*1000</f>
        <v>#VALUE!</v>
      </c>
      <c r="Y27" s="1231" t="e">
        <f>'EB-1'!Y28*'EB-3'!$D$75</f>
        <v>#VALUE!</v>
      </c>
      <c r="Z27" s="1231" t="e">
        <f>'EB-1'!Z28/heizwerte!$C$43*heizwerte!$D$43*1000</f>
        <v>#VALUE!</v>
      </c>
      <c r="AA27" s="1231" t="e">
        <f>'EB-1'!AA28/heizwerte!$C$41*heizwerte!$D$41*1000</f>
        <v>#VALUE!</v>
      </c>
      <c r="AB27" s="1231" t="e">
        <f>'EB-1'!AB28*'EB-3'!$D$75</f>
        <v>#VALUE!</v>
      </c>
      <c r="AC27" s="1229" t="e">
        <f>'EB-1'!AC28*'EB-3'!$D$75</f>
        <v>#VALUE!</v>
      </c>
      <c r="AD27" s="1231" t="e">
        <f>'EB-1'!AD28/heizwerte!$C$46*heizwerte!$D$46*1000</f>
        <v>#VALUE!</v>
      </c>
      <c r="AE27" s="1231" t="e">
        <f>'EB-1'!AE28*'EB-3'!$D$75</f>
        <v>#VALUE!</v>
      </c>
      <c r="AF27" s="1224">
        <f>'EB-1'!AF28*'EB-3'!$D$75</f>
        <v>273.18822277294396</v>
      </c>
      <c r="AG27" s="1231" t="e">
        <f>'EB-1'!AG28*'EB-3'!$D$75</f>
        <v>#VALUE!</v>
      </c>
      <c r="AH27" s="987" t="e">
        <f t="shared" si="1"/>
        <v>#VALUE!</v>
      </c>
      <c r="AI27" s="155">
        <f t="shared" si="4"/>
        <v>24</v>
      </c>
      <c r="AL27" s="120"/>
      <c r="AM27" s="152"/>
      <c r="AN27" s="149"/>
    </row>
    <row r="28" spans="1:40" ht="11.25" customHeight="1">
      <c r="A28" s="1538"/>
      <c r="B28" s="1551"/>
      <c r="C28" s="1540" t="s">
        <v>44</v>
      </c>
      <c r="D28" s="1540"/>
      <c r="E28" s="154">
        <f t="shared" si="0"/>
        <v>25</v>
      </c>
      <c r="F28" s="1230" t="e">
        <f>'EB-1'!F29/heizwerte!$C$4*heizwerte!$D$4*1000</f>
        <v>#VALUE!</v>
      </c>
      <c r="G28" s="1228" t="e">
        <f>'EB-1'!G29/heizwerte!$C$6*heizwerte!$D$6*1000</f>
        <v>#VALUE!</v>
      </c>
      <c r="H28" s="1229">
        <v>0</v>
      </c>
      <c r="I28" s="1231" t="e">
        <f>'EB-1'!I29/heizwerte!$C$12*heizwerte!$D$12*1000</f>
        <v>#VALUE!</v>
      </c>
      <c r="J28" s="1231">
        <v>0</v>
      </c>
      <c r="K28" s="1229" t="e">
        <f>'EB-1'!K29*heizwerte!$C$16/heizwerte!$D$16*1000</f>
        <v>#VALUE!</v>
      </c>
      <c r="L28" s="1230" t="e">
        <f>'EB-1'!L29/heizwerte!$C$12*heizwerte!$D$12*1000</f>
        <v>#VALUE!</v>
      </c>
      <c r="M28" s="1224">
        <f>'EB-1'!M29/heizwerte!$C$21*heizwerte!$D$21*1000</f>
        <v>2387.7530758837174</v>
      </c>
      <c r="N28" s="1224">
        <f>'EB-1'!N29/heizwerte!$C$20*heizwerte!$D$20*1000</f>
        <v>3813.9477917176196</v>
      </c>
      <c r="O28" s="1224">
        <f>'EB-1'!O29/heizwerte!$C$23*heizwerte!$D$23*1000</f>
        <v>7849.2773519803468</v>
      </c>
      <c r="P28" s="1224">
        <f>'EB-1'!P29/heizwerte!$C$22*heizwerte!$D$22*1000</f>
        <v>1895.8041764978846</v>
      </c>
      <c r="Q28" s="1224">
        <f>'EB-1'!Q29/heizwerte!$C$24*heizwerte!$D$24*1000</f>
        <v>2846.4985157188489</v>
      </c>
      <c r="R28" s="1224">
        <f>'EB-1'!R29/heizwerte!$C$25*heizwerte!$D$25*1000</f>
        <v>303.30701157168693</v>
      </c>
      <c r="S28" s="1224">
        <f>'EB-1'!S29/heizwerte!$C$26*heizwerte!$D$26*1000</f>
        <v>454.86119830762937</v>
      </c>
      <c r="T28" s="1224">
        <f>'EB-1'!T29/heizwerte!$C$29*heizwerte!$D$29*1000</f>
        <v>1146.0165531220036</v>
      </c>
      <c r="U28" s="1225">
        <f>'EB-1'!U29/heizwerte!$C$27*heizwerte!$D$27*1000</f>
        <v>1195.6613457645692</v>
      </c>
      <c r="V28" s="1238">
        <f>'EB-1'!V29/heizwerte!$C$28*heizwerte!$D$28*1000</f>
        <v>984.76644779582364</v>
      </c>
      <c r="W28" s="1231">
        <f>'EB-1'!W29/heizwerte!$C$36*heizwerte!$D$36*1000</f>
        <v>0</v>
      </c>
      <c r="X28" s="1229" t="e">
        <f>'EB-1'!X29/heizwerte!$C$38*heizwerte!$D$38*1000</f>
        <v>#VALUE!</v>
      </c>
      <c r="Y28" s="1231" t="e">
        <f>'EB-1'!Y29*'EB-3'!$D$75</f>
        <v>#VALUE!</v>
      </c>
      <c r="Z28" s="1231" t="e">
        <f>'EB-1'!Z29/heizwerte!$C$43*heizwerte!$D$43*1000</f>
        <v>#VALUE!</v>
      </c>
      <c r="AA28" s="1231" t="e">
        <f>'EB-1'!AA29/heizwerte!$C$41*heizwerte!$D$41*1000</f>
        <v>#VALUE!</v>
      </c>
      <c r="AB28" s="1231" t="e">
        <f>'EB-1'!AB29*'EB-3'!$D$75</f>
        <v>#VALUE!</v>
      </c>
      <c r="AC28" s="1236">
        <f>'EB-1'!AC29*'EB-3'!$D$75</f>
        <v>576.67575004021819</v>
      </c>
      <c r="AD28" s="1231" t="e">
        <f>'EB-1'!AD29/heizwerte!$C$46*heizwerte!$D$46*1000</f>
        <v>#VALUE!</v>
      </c>
      <c r="AE28" s="1231" t="e">
        <f>'EB-1'!AE29*'EB-3'!$D$75</f>
        <v>#VALUE!</v>
      </c>
      <c r="AF28" s="1231" t="e">
        <f>'EB-1'!AF29*'EB-3'!$D$75</f>
        <v>#VALUE!</v>
      </c>
      <c r="AG28" s="1231" t="e">
        <f>'EB-1'!AG29*'EB-3'!$D$75</f>
        <v>#VALUE!</v>
      </c>
      <c r="AH28" s="987" t="e">
        <f t="shared" si="1"/>
        <v>#VALUE!</v>
      </c>
      <c r="AI28" s="155">
        <f t="shared" si="4"/>
        <v>25</v>
      </c>
      <c r="AL28" s="120"/>
      <c r="AM28" s="152"/>
      <c r="AN28" s="149"/>
    </row>
    <row r="29" spans="1:40" ht="11.25" customHeight="1">
      <c r="A29" s="1538"/>
      <c r="B29" s="1551"/>
      <c r="C29" s="1540" t="s">
        <v>43</v>
      </c>
      <c r="D29" s="1540"/>
      <c r="E29" s="154">
        <f t="shared" si="0"/>
        <v>26</v>
      </c>
      <c r="F29" s="1230" t="e">
        <f>'EB-1'!F30/heizwerte!$C$4*heizwerte!$D$4*1000</f>
        <v>#VALUE!</v>
      </c>
      <c r="G29" s="1228" t="e">
        <f>'EB-1'!G30/heizwerte!$C$6*heizwerte!$D$6*1000</f>
        <v>#VALUE!</v>
      </c>
      <c r="H29" s="1236">
        <v>0</v>
      </c>
      <c r="I29" s="1231" t="e">
        <f>'EB-1'!I30/heizwerte!$C$12*heizwerte!$D$12*1000</f>
        <v>#VALUE!</v>
      </c>
      <c r="J29" s="1231">
        <v>0</v>
      </c>
      <c r="K29" s="1229" t="e">
        <f>'EB-1'!K30*heizwerte!$C$16/heizwerte!$D$16*1000</f>
        <v>#VALUE!</v>
      </c>
      <c r="L29" s="1230" t="e">
        <f>'EB-1'!L30/heizwerte!$C$12*heizwerte!$D$12*1000</f>
        <v>#VALUE!</v>
      </c>
      <c r="M29" s="1231" t="e">
        <f>'EB-1'!M30/heizwerte!$C$21*heizwerte!$D$21*1000</f>
        <v>#VALUE!</v>
      </c>
      <c r="N29" s="1231" t="e">
        <f>'EB-1'!N30/heizwerte!$C$20*heizwerte!$D$20*1000</f>
        <v>#VALUE!</v>
      </c>
      <c r="O29" s="1225" t="e">
        <f>'EB-1'!O30/heizwerte!$C$23*heizwerte!$D$23*1000</f>
        <v>#VALUE!</v>
      </c>
      <c r="P29" s="1231" t="e">
        <f>'EB-1'!P30/heizwerte!$C$22*heizwerte!$D$22*1000</f>
        <v>#VALUE!</v>
      </c>
      <c r="Q29" s="1231" t="e">
        <f>'EB-1'!Q30/heizwerte!$C$24*heizwerte!$D$24*1000</f>
        <v>#VALUE!</v>
      </c>
      <c r="R29" s="1231" t="e">
        <f>'EB-1'!R30/heizwerte!$C$25*heizwerte!$D$25*1000</f>
        <v>#VALUE!</v>
      </c>
      <c r="S29" s="1231" t="e">
        <f>'EB-1'!S30/heizwerte!$C$26*heizwerte!$D$26*1000</f>
        <v>#VALUE!</v>
      </c>
      <c r="T29" s="1231" t="e">
        <f>'EB-1'!T30/heizwerte!$C$29*heizwerte!$D$29*1000</f>
        <v>#VALUE!</v>
      </c>
      <c r="U29" s="1231" t="e">
        <f>'EB-1'!U30/heizwerte!$C$27*heizwerte!$D$27*1000</f>
        <v>#VALUE!</v>
      </c>
      <c r="V29" s="1229" t="e">
        <f>'EB-1'!V30/heizwerte!$C$28*heizwerte!$D$28*1000</f>
        <v>#VALUE!</v>
      </c>
      <c r="W29" s="1231">
        <f>'EB-1'!W30/heizwerte!$C$36*heizwerte!$D$36*1000</f>
        <v>0</v>
      </c>
      <c r="X29" s="1236">
        <f>'EB-1'!X30/heizwerte!$C$38*heizwerte!$D$38*1000</f>
        <v>0</v>
      </c>
      <c r="Y29" s="1231" t="e">
        <f>'EB-1'!Y30*'EB-3'!$D$75</f>
        <v>#VALUE!</v>
      </c>
      <c r="Z29" s="1231" t="e">
        <f>'EB-1'!Z30/heizwerte!$C$43*heizwerte!$D$43*1000</f>
        <v>#VALUE!</v>
      </c>
      <c r="AA29" s="1231" t="e">
        <f>'EB-1'!AA30/heizwerte!$C$41*heizwerte!$D$41*1000</f>
        <v>#VALUE!</v>
      </c>
      <c r="AB29" s="1231" t="e">
        <f>'EB-1'!AB30*'EB-3'!$D$75</f>
        <v>#VALUE!</v>
      </c>
      <c r="AC29" s="1229" t="e">
        <f>'EB-1'!AC30*'EB-3'!$D$75</f>
        <v>#VALUE!</v>
      </c>
      <c r="AD29" s="1231" t="e">
        <f>'EB-1'!AD30/heizwerte!$C$46*heizwerte!$D$46*1000</f>
        <v>#VALUE!</v>
      </c>
      <c r="AE29" s="1225">
        <f>'EB-1'!AE30*'EB-3'!$D$75</f>
        <v>133.20549121175003</v>
      </c>
      <c r="AF29" s="1231" t="e">
        <f>'EB-1'!AF30*'EB-3'!$D$75</f>
        <v>#VALUE!</v>
      </c>
      <c r="AG29" s="1231" t="e">
        <f>'EB-1'!AG30*'EB-3'!$D$75</f>
        <v>#VALUE!</v>
      </c>
      <c r="AH29" s="989" t="e">
        <f t="shared" si="1"/>
        <v>#VALUE!</v>
      </c>
      <c r="AI29" s="155">
        <f t="shared" si="4"/>
        <v>26</v>
      </c>
      <c r="AL29" s="120"/>
      <c r="AM29" s="152"/>
      <c r="AN29" s="149"/>
    </row>
    <row r="30" spans="1:40" ht="11.25" customHeight="1">
      <c r="A30" s="1538"/>
      <c r="B30" s="1552"/>
      <c r="C30" s="1543" t="s">
        <v>213</v>
      </c>
      <c r="D30" s="1543"/>
      <c r="E30" s="147">
        <f t="shared" si="0"/>
        <v>27</v>
      </c>
      <c r="F30" s="1263" t="e">
        <f>'EB-1'!F31/heizwerte!$C$4*heizwerte!$D$4*1000</f>
        <v>#VALUE!</v>
      </c>
      <c r="G30" s="1264" t="e">
        <f>'EB-1'!G31/heizwerte!$C$6*heizwerte!$D$6*1000</f>
        <v>#VALUE!</v>
      </c>
      <c r="H30" s="1261">
        <v>0</v>
      </c>
      <c r="I30" s="1265" t="e">
        <f>'EB-1'!I31/heizwerte!$C$12*heizwerte!$D$12*1000</f>
        <v>#VALUE!</v>
      </c>
      <c r="J30" s="1246">
        <v>0</v>
      </c>
      <c r="K30" s="1245" t="e">
        <f>'EB-1'!K31*heizwerte!$C$16/heizwerte!$D$16*1000</f>
        <v>#VALUE!</v>
      </c>
      <c r="L30" s="1264" t="e">
        <f>'EB-1'!L31/heizwerte!$C$12*heizwerte!$D$12*1000</f>
        <v>#VALUE!</v>
      </c>
      <c r="M30" s="1226">
        <f>'EB-1'!M31/heizwerte!$C$21*heizwerte!$D$21*1000</f>
        <v>2387.7530758837174</v>
      </c>
      <c r="N30" s="1226">
        <f>'EB-1'!N31/heizwerte!$C$20*heizwerte!$D$20*1000</f>
        <v>3813.9477917176196</v>
      </c>
      <c r="O30" s="1226">
        <f>'EB-1'!O31/heizwerte!$C$23*heizwerte!$D$23*1000</f>
        <v>7849.2773519803468</v>
      </c>
      <c r="P30" s="1226">
        <f>'EB-1'!P31/heizwerte!$C$22*heizwerte!$D$22*1000</f>
        <v>1895.8041764978846</v>
      </c>
      <c r="Q30" s="1226">
        <f>'EB-1'!Q31/heizwerte!$C$24*heizwerte!$D$24*1000</f>
        <v>2846.4985157188489</v>
      </c>
      <c r="R30" s="1226">
        <f>'EB-1'!R31/heizwerte!$C$25*heizwerte!$D$25*1000</f>
        <v>303.30701157168693</v>
      </c>
      <c r="S30" s="1226">
        <f>'EB-1'!S31/heizwerte!$C$26*heizwerte!$D$26*1000</f>
        <v>454.86119830762937</v>
      </c>
      <c r="T30" s="1226">
        <f>'EB-1'!T31/heizwerte!$C$29*heizwerte!$D$29*1000</f>
        <v>1146.0165531220036</v>
      </c>
      <c r="U30" s="1241">
        <f>'EB-1'!U31/heizwerte!$C$27*heizwerte!$D$27*1000</f>
        <v>1195.6613457645692</v>
      </c>
      <c r="V30" s="1261">
        <f>'EB-1'!V31/heizwerte!$C$28*heizwerte!$D$28*1000</f>
        <v>984.76644779582364</v>
      </c>
      <c r="W30" s="1246">
        <f>'EB-1'!W31/heizwerte!$C$36*heizwerte!$D$36*1000</f>
        <v>0</v>
      </c>
      <c r="X30" s="1242">
        <f>'EB-1'!X31/heizwerte!$C$38*heizwerte!$D$38*1000</f>
        <v>0</v>
      </c>
      <c r="Y30" s="1246" t="e">
        <f>'EB-1'!Y31*'EB-3'!$D$75</f>
        <v>#VALUE!</v>
      </c>
      <c r="Z30" s="1246" t="e">
        <f>'EB-1'!Z31/heizwerte!$C$43*heizwerte!$D$43*1000</f>
        <v>#VALUE!</v>
      </c>
      <c r="AA30" s="1246" t="e">
        <f>'EB-1'!AA31/heizwerte!$C$41*heizwerte!$D$41*1000</f>
        <v>#VALUE!</v>
      </c>
      <c r="AB30" s="1246" t="e">
        <f>'EB-1'!AB31*'EB-3'!$D$75</f>
        <v>#VALUE!</v>
      </c>
      <c r="AC30" s="1242">
        <f>'EB-1'!AC31*'EB-3'!$D$75</f>
        <v>576.67575004021819</v>
      </c>
      <c r="AD30" s="1246" t="e">
        <f>'EB-1'!AD31/heizwerte!$C$46*heizwerte!$D$46*1000</f>
        <v>#VALUE!</v>
      </c>
      <c r="AE30" s="1226">
        <f>'EB-1'!AE31*'EB-3'!$D$75</f>
        <v>7907.7113254726173</v>
      </c>
      <c r="AF30" s="1226">
        <f>'EB-1'!AF31*'EB-3'!$D$75</f>
        <v>1702.7967344100621</v>
      </c>
      <c r="AG30" s="1246" t="e">
        <f>'EB-1'!AG31*'EB-3'!$D$75</f>
        <v>#VALUE!</v>
      </c>
      <c r="AH30" s="988" t="e">
        <f t="shared" si="1"/>
        <v>#VALUE!</v>
      </c>
      <c r="AI30" s="146">
        <f t="shared" si="4"/>
        <v>27</v>
      </c>
      <c r="AJ30" s="114"/>
      <c r="AK30" s="114"/>
      <c r="AL30" s="120"/>
      <c r="AM30" s="150" t="e">
        <f>SUM(F30:AG30)-AH30</f>
        <v>#VALUE!</v>
      </c>
      <c r="AN30" s="149"/>
    </row>
    <row r="31" spans="1:40" ht="11.25" customHeight="1">
      <c r="A31" s="1538"/>
      <c r="B31" s="1542" t="s">
        <v>212</v>
      </c>
      <c r="C31" s="1540" t="s">
        <v>96</v>
      </c>
      <c r="D31" s="1540"/>
      <c r="E31" s="154">
        <f t="shared" si="0"/>
        <v>28</v>
      </c>
      <c r="F31" s="1230" t="e">
        <f>'EB-1'!F32/heizwerte!$C$4*heizwerte!$D$4*1000</f>
        <v>#VALUE!</v>
      </c>
      <c r="G31" s="1228" t="e">
        <f>'EB-1'!G32/heizwerte!$C$6*heizwerte!$D$6*1000</f>
        <v>#VALUE!</v>
      </c>
      <c r="H31" s="1229">
        <v>0</v>
      </c>
      <c r="I31" s="1231" t="e">
        <f>'EB-1'!I32/heizwerte!$C$12*heizwerte!$D$12*1000</f>
        <v>#VALUE!</v>
      </c>
      <c r="J31" s="1231">
        <v>0</v>
      </c>
      <c r="K31" s="1229" t="e">
        <f>'EB-1'!K32*heizwerte!$C$16/heizwerte!$D$16*1000</f>
        <v>#VALUE!</v>
      </c>
      <c r="L31" s="1230" t="e">
        <f>'EB-1'!L32/heizwerte!$C$12*heizwerte!$D$12*1000</f>
        <v>#VALUE!</v>
      </c>
      <c r="M31" s="1231" t="e">
        <f>'EB-1'!M32/heizwerte!$C$21*heizwerte!$D$21*1000</f>
        <v>#VALUE!</v>
      </c>
      <c r="N31" s="1231" t="e">
        <f>'EB-1'!N32/heizwerte!$C$20*heizwerte!$D$20*1000</f>
        <v>#VALUE!</v>
      </c>
      <c r="O31" s="1231" t="e">
        <f>'EB-1'!O32/heizwerte!$C$23*heizwerte!$D$23*1000</f>
        <v>#VALUE!</v>
      </c>
      <c r="P31" s="1231" t="e">
        <f>'EB-1'!P32/heizwerte!$C$22*heizwerte!$D$22*1000</f>
        <v>#VALUE!</v>
      </c>
      <c r="Q31" s="1231" t="e">
        <f>'EB-1'!Q32/heizwerte!$C$24*heizwerte!$D$24*1000</f>
        <v>#VALUE!</v>
      </c>
      <c r="R31" s="1231" t="e">
        <f>'EB-1'!R32/heizwerte!$C$25*heizwerte!$D$25*1000</f>
        <v>#VALUE!</v>
      </c>
      <c r="S31" s="1231" t="e">
        <f>'EB-1'!S32/heizwerte!$C$26*heizwerte!$D$26*1000</f>
        <v>#VALUE!</v>
      </c>
      <c r="T31" s="1231" t="e">
        <f>'EB-1'!T32/heizwerte!$C$29*heizwerte!$D$29*1000</f>
        <v>#VALUE!</v>
      </c>
      <c r="U31" s="1231" t="e">
        <f>'EB-1'!U32/heizwerte!$C$27*heizwerte!$D$27*1000</f>
        <v>#VALUE!</v>
      </c>
      <c r="V31" s="1229" t="e">
        <f>'EB-1'!V32/heizwerte!$C$28*heizwerte!$D$28*1000</f>
        <v>#VALUE!</v>
      </c>
      <c r="W31" s="1231">
        <f>'EB-1'!W32/heizwerte!$C$36*heizwerte!$D$36*1000</f>
        <v>0</v>
      </c>
      <c r="X31" s="1229" t="e">
        <f>'EB-1'!X32/heizwerte!$C$38*heizwerte!$D$38*1000</f>
        <v>#VALUE!</v>
      </c>
      <c r="Y31" s="1231" t="e">
        <f>'EB-1'!Y32*'EB-3'!$D$75</f>
        <v>#VALUE!</v>
      </c>
      <c r="Z31" s="1231" t="e">
        <f>'EB-1'!Z32/heizwerte!$C$43*heizwerte!$D$43*1000</f>
        <v>#VALUE!</v>
      </c>
      <c r="AA31" s="1231" t="e">
        <f>'EB-1'!AA32/heizwerte!$C$41*heizwerte!$D$41*1000</f>
        <v>#VALUE!</v>
      </c>
      <c r="AB31" s="1231" t="e">
        <f>'EB-1'!AB32*'EB-3'!$D$75</f>
        <v>#VALUE!</v>
      </c>
      <c r="AC31" s="1229" t="e">
        <f>'EB-1'!AC32*'EB-3'!$D$75</f>
        <v>#VALUE!</v>
      </c>
      <c r="AD31" s="1231" t="e">
        <f>'EB-1'!AD32/heizwerte!$C$46*heizwerte!$D$46*1000</f>
        <v>#VALUE!</v>
      </c>
      <c r="AE31" s="1225">
        <f>'EB-1'!AE32*'EB-3'!$D$75</f>
        <v>265.29085369909438</v>
      </c>
      <c r="AF31" s="1225">
        <f>'EB-1'!AF32*'EB-3'!$D$75</f>
        <v>0</v>
      </c>
      <c r="AG31" s="1231" t="e">
        <f>'EB-1'!AG32*'EB-3'!$D$75</f>
        <v>#VALUE!</v>
      </c>
      <c r="AH31" s="987" t="e">
        <f t="shared" si="1"/>
        <v>#VALUE!</v>
      </c>
      <c r="AI31" s="155">
        <f t="shared" si="4"/>
        <v>28</v>
      </c>
      <c r="AL31" s="120"/>
      <c r="AM31" s="152"/>
      <c r="AN31" s="149"/>
    </row>
    <row r="32" spans="1:40" ht="11.25" customHeight="1">
      <c r="A32" s="1538"/>
      <c r="B32" s="1542"/>
      <c r="C32" s="1540" t="s">
        <v>45</v>
      </c>
      <c r="D32" s="1540"/>
      <c r="E32" s="156">
        <f t="shared" si="0"/>
        <v>29</v>
      </c>
      <c r="F32" s="1247">
        <f>'EB-1'!F33/heizwerte!$C$4*heizwerte!$D$4*1000</f>
        <v>0</v>
      </c>
      <c r="G32" s="1225">
        <f>'EB-1'!G33/heizwerte!$C$6*heizwerte!$D$6*1000</f>
        <v>0</v>
      </c>
      <c r="H32" s="1238">
        <v>0</v>
      </c>
      <c r="I32" s="1247">
        <f>'EB-1'!I33/heizwerte!$C$12*heizwerte!$D$12*1000</f>
        <v>0</v>
      </c>
      <c r="J32" s="1225">
        <v>0</v>
      </c>
      <c r="K32" s="1238">
        <f>'EB-1'!K33*heizwerte!$C$16/heizwerte!$D$16*1000</f>
        <v>0</v>
      </c>
      <c r="L32" s="1230" t="e">
        <f>'EB-1'!L33/heizwerte!$C$12*heizwerte!$D$12*1000</f>
        <v>#VALUE!</v>
      </c>
      <c r="M32" s="1231" t="e">
        <f>'EB-1'!M33/heizwerte!$C$21*heizwerte!$D$21*1000</f>
        <v>#VALUE!</v>
      </c>
      <c r="N32" s="1231" t="e">
        <f>'EB-1'!N33/heizwerte!$C$20*heizwerte!$D$20*1000</f>
        <v>#VALUE!</v>
      </c>
      <c r="O32" s="1225">
        <f>'EB-1'!O33/heizwerte!$C$23*heizwerte!$D$23*1000</f>
        <v>0</v>
      </c>
      <c r="P32" s="1231" t="e">
        <f>'EB-1'!P33/heizwerte!$C$22*heizwerte!$D$22*1000</f>
        <v>#VALUE!</v>
      </c>
      <c r="Q32" s="1225">
        <f>'EB-1'!Q33/heizwerte!$C$24*heizwerte!$D$24*1000</f>
        <v>0</v>
      </c>
      <c r="R32" s="1225">
        <f>'EB-1'!R33/heizwerte!$C$25*heizwerte!$D$25*1000</f>
        <v>0</v>
      </c>
      <c r="S32" s="1224">
        <f>'EB-1'!S33/heizwerte!$C$26*heizwerte!$D$26*1000</f>
        <v>0</v>
      </c>
      <c r="T32" s="1224">
        <f>'EB-1'!T33/heizwerte!$C$29*heizwerte!$D$29*1000</f>
        <v>0</v>
      </c>
      <c r="U32" s="1224">
        <f>'EB-1'!U33/heizwerte!$C$27*heizwerte!$D$27*1000</f>
        <v>0</v>
      </c>
      <c r="V32" s="1236">
        <f>'EB-1'!V33/heizwerte!$C$28*heizwerte!$D$28*1000</f>
        <v>0</v>
      </c>
      <c r="W32" s="1231">
        <f>'EB-1'!W33/heizwerte!$C$36*heizwerte!$D$36*1000</f>
        <v>0</v>
      </c>
      <c r="X32" s="1239" t="e">
        <f>'EB-1'!X33/heizwerte!$C$38*heizwerte!$D$38*1000</f>
        <v>#VALUE!</v>
      </c>
      <c r="Y32" s="1231" t="e">
        <f>'EB-1'!Y33*'EB-3'!$D$75</f>
        <v>#VALUE!</v>
      </c>
      <c r="Z32" s="1224">
        <f>'EB-1'!Z33/heizwerte!$C$43*heizwerte!$D$43*1000</f>
        <v>0</v>
      </c>
      <c r="AA32" s="1224">
        <f>'EB-1'!AA33/heizwerte!$C$41*heizwerte!$D$41*1000</f>
        <v>0</v>
      </c>
      <c r="AB32" s="1224">
        <f>'EB-1'!AB33*'EB-3'!$D$75</f>
        <v>0</v>
      </c>
      <c r="AC32" s="1236">
        <f>'EB-1'!AC33*'EB-3'!$D$75</f>
        <v>0</v>
      </c>
      <c r="AD32" s="1231" t="e">
        <f>'EB-1'!AD33/heizwerte!$C$46*heizwerte!$D$46*1000</f>
        <v>#VALUE!</v>
      </c>
      <c r="AE32" s="1223" t="e">
        <f>'EB-1'!AE33*'EB-3'!$D$75</f>
        <v>#VALUE!</v>
      </c>
      <c r="AF32" s="1237">
        <f>'EB-1'!AF33*'EB-3'!$D$75</f>
        <v>0</v>
      </c>
      <c r="AG32" s="1225">
        <f>'EB-1'!AG33*'EB-3'!$D$75</f>
        <v>0</v>
      </c>
      <c r="AH32" s="987" t="e">
        <f t="shared" si="1"/>
        <v>#VALUE!</v>
      </c>
      <c r="AI32" s="155">
        <f t="shared" si="4"/>
        <v>29</v>
      </c>
      <c r="AL32" s="120"/>
      <c r="AM32" s="152"/>
      <c r="AN32" s="149"/>
    </row>
    <row r="33" spans="1:40" ht="11.25" customHeight="1">
      <c r="A33" s="1538"/>
      <c r="B33" s="1542"/>
      <c r="C33" s="1540" t="s">
        <v>44</v>
      </c>
      <c r="D33" s="1540"/>
      <c r="E33" s="156">
        <f t="shared" si="0"/>
        <v>30</v>
      </c>
      <c r="F33" s="1247">
        <f>'EB-1'!F34/heizwerte!$C$4*heizwerte!$D$4*1000</f>
        <v>0</v>
      </c>
      <c r="G33" s="1225">
        <f>'EB-1'!G34/heizwerte!$C$6*heizwerte!$D$6*1000</f>
        <v>0</v>
      </c>
      <c r="H33" s="1238">
        <v>0</v>
      </c>
      <c r="I33" s="1247">
        <f>'EB-1'!I34/heizwerte!$C$12*heizwerte!$D$12*1000</f>
        <v>0</v>
      </c>
      <c r="J33" s="1225">
        <v>0</v>
      </c>
      <c r="K33" s="1238">
        <f>'EB-1'!K34*heizwerte!$C$16/heizwerte!$D$16*1000</f>
        <v>0</v>
      </c>
      <c r="L33" s="1230" t="e">
        <f>'EB-1'!L34/heizwerte!$C$12*heizwerte!$D$12*1000</f>
        <v>#VALUE!</v>
      </c>
      <c r="M33" s="1225">
        <f>'EB-1'!M34/heizwerte!$C$21*heizwerte!$D$21*1000</f>
        <v>0</v>
      </c>
      <c r="N33" s="1231" t="e">
        <f>'EB-1'!N34/heizwerte!$C$20*heizwerte!$D$20*1000</f>
        <v>#VALUE!</v>
      </c>
      <c r="O33" s="1223" t="e">
        <f>'EB-1'!O34/heizwerte!$C$23*heizwerte!$D$23*1000</f>
        <v>#VALUE!</v>
      </c>
      <c r="P33" s="1231" t="e">
        <f>'EB-1'!P34/heizwerte!$C$22*heizwerte!$D$22*1000</f>
        <v>#VALUE!</v>
      </c>
      <c r="Q33" s="1237" t="e">
        <f>'EB-1'!Q34/heizwerte!$C$24*heizwerte!$D$24*1000</f>
        <v>#VALUE!</v>
      </c>
      <c r="R33" s="1225">
        <f>'EB-1'!R34/heizwerte!$C$25*heizwerte!$D$25*1000</f>
        <v>18.891337928210731</v>
      </c>
      <c r="S33" s="1225">
        <f>'EB-1'!S34/heizwerte!$C$26*heizwerte!$D$26*1000</f>
        <v>204.24624675856421</v>
      </c>
      <c r="T33" s="1223" t="e">
        <f>'EB-1'!T34/heizwerte!$C$29*heizwerte!$D$29*1000</f>
        <v>#VALUE!</v>
      </c>
      <c r="U33" s="1237" t="e">
        <f>'EB-1'!U34/heizwerte!$C$27*heizwerte!$D$27*1000</f>
        <v>#VALUE!</v>
      </c>
      <c r="V33" s="1235">
        <f>'EB-1'!V34/heizwerte!$C$28*heizwerte!$D$28*1000</f>
        <v>843.7011737409581</v>
      </c>
      <c r="W33" s="1231">
        <f>'EB-1'!W34/heizwerte!$C$36*heizwerte!$D$36*1000</f>
        <v>0</v>
      </c>
      <c r="X33" s="1238">
        <f>'EB-1'!X34/heizwerte!$C$38*heizwerte!$D$38*1000</f>
        <v>399.82840862563131</v>
      </c>
      <c r="Y33" s="1231" t="e">
        <f>'EB-1'!Y34*'EB-3'!$D$75</f>
        <v>#VALUE!</v>
      </c>
      <c r="Z33" s="1224">
        <f>'EB-1'!Z34/heizwerte!$C$43*heizwerte!$D$43*1000</f>
        <v>0</v>
      </c>
      <c r="AA33" s="1224">
        <f>'EB-1'!AA34/heizwerte!$C$41*heizwerte!$D$41*1000</f>
        <v>0</v>
      </c>
      <c r="AB33" s="1224">
        <f>'EB-1'!AB34*'EB-3'!$D$75</f>
        <v>0</v>
      </c>
      <c r="AC33" s="1236">
        <f>'EB-1'!AC34*'EB-3'!$D$75</f>
        <v>2.2479672703322106E-3</v>
      </c>
      <c r="AD33" s="1231" t="e">
        <f>'EB-1'!AD34/heizwerte!$C$46*heizwerte!$D$46*1000</f>
        <v>#VALUE!</v>
      </c>
      <c r="AE33" s="1237" t="e">
        <f>'EB-1'!AE34*'EB-3'!$D$75</f>
        <v>#VALUE!</v>
      </c>
      <c r="AF33" s="1223" t="e">
        <f>'EB-1'!AF34*'EB-3'!$D$75</f>
        <v>#VALUE!</v>
      </c>
      <c r="AG33" s="1223" t="e">
        <f>'EB-1'!AG34*'EB-3'!$D$75</f>
        <v>#VALUE!</v>
      </c>
      <c r="AH33" s="987" t="e">
        <f t="shared" si="1"/>
        <v>#VALUE!</v>
      </c>
      <c r="AI33" s="155">
        <f t="shared" si="4"/>
        <v>30</v>
      </c>
      <c r="AL33" s="120"/>
      <c r="AM33" s="152"/>
      <c r="AN33" s="149"/>
    </row>
    <row r="34" spans="1:40" ht="11.25" customHeight="1">
      <c r="A34" s="1538"/>
      <c r="B34" s="1542"/>
      <c r="C34" s="1540" t="s">
        <v>43</v>
      </c>
      <c r="D34" s="1540"/>
      <c r="E34" s="154">
        <f t="shared" si="0"/>
        <v>31</v>
      </c>
      <c r="F34" s="1230" t="e">
        <f>'EB-1'!F35/heizwerte!$C$4*heizwerte!$D$4*1000</f>
        <v>#VALUE!</v>
      </c>
      <c r="G34" s="1228" t="e">
        <f>'EB-1'!G35/heizwerte!$C$6*heizwerte!$D$6*1000</f>
        <v>#VALUE!</v>
      </c>
      <c r="H34" s="1229">
        <v>0</v>
      </c>
      <c r="I34" s="1231" t="e">
        <f>'EB-1'!I35/heizwerte!$C$12*heizwerte!$D$12*1000</f>
        <v>#VALUE!</v>
      </c>
      <c r="J34" s="1231">
        <v>0</v>
      </c>
      <c r="K34" s="1229" t="e">
        <f>'EB-1'!K35*heizwerte!$C$16/heizwerte!$D$16*1000</f>
        <v>#VALUE!</v>
      </c>
      <c r="L34" s="1230" t="e">
        <f>'EB-1'!L35/heizwerte!$C$12*heizwerte!$D$12*1000</f>
        <v>#VALUE!</v>
      </c>
      <c r="M34" s="1231" t="e">
        <f>'EB-1'!M35/heizwerte!$C$21*heizwerte!$D$21*1000</f>
        <v>#VALUE!</v>
      </c>
      <c r="N34" s="1231" t="e">
        <f>'EB-1'!N35/heizwerte!$C$20*heizwerte!$D$20*1000</f>
        <v>#VALUE!</v>
      </c>
      <c r="O34" s="1231" t="e">
        <f>'EB-1'!O35/heizwerte!$C$23*heizwerte!$D$23*1000</f>
        <v>#VALUE!</v>
      </c>
      <c r="P34" s="1231" t="e">
        <f>'EB-1'!P35/heizwerte!$C$22*heizwerte!$D$22*1000</f>
        <v>#VALUE!</v>
      </c>
      <c r="Q34" s="1231" t="e">
        <f>'EB-1'!Q35/heizwerte!$C$24*heizwerte!$D$24*1000</f>
        <v>#VALUE!</v>
      </c>
      <c r="R34" s="1231" t="e">
        <f>'EB-1'!R35/heizwerte!$C$25*heizwerte!$D$25*1000</f>
        <v>#VALUE!</v>
      </c>
      <c r="S34" s="1231" t="e">
        <f>'EB-1'!S35/heizwerte!$C$26*heizwerte!$D$26*1000</f>
        <v>#VALUE!</v>
      </c>
      <c r="T34" s="1231" t="e">
        <f>'EB-1'!T35/heizwerte!$C$29*heizwerte!$D$29*1000</f>
        <v>#VALUE!</v>
      </c>
      <c r="U34" s="1231" t="e">
        <f>'EB-1'!U35/heizwerte!$C$27*heizwerte!$D$27*1000</f>
        <v>#VALUE!</v>
      </c>
      <c r="V34" s="1229" t="e">
        <f>'EB-1'!V35/heizwerte!$C$28*heizwerte!$D$28*1000</f>
        <v>#VALUE!</v>
      </c>
      <c r="W34" s="1231">
        <f>'EB-1'!W35/heizwerte!$C$36*heizwerte!$D$36*1000</f>
        <v>0</v>
      </c>
      <c r="X34" s="1238" t="e">
        <f>'EB-1'!X35/heizwerte!$C$38*heizwerte!$D$38*1000</f>
        <v>#VALUE!</v>
      </c>
      <c r="Y34" s="1231" t="e">
        <f>'EB-1'!Y35*'EB-3'!$D$75</f>
        <v>#VALUE!</v>
      </c>
      <c r="Z34" s="1224">
        <f>'EB-1'!Z35/heizwerte!$C$43*heizwerte!$D$43*1000</f>
        <v>0</v>
      </c>
      <c r="AA34" s="1231" t="e">
        <f>'EB-1'!AA35/heizwerte!$C$41*heizwerte!$D$41*1000</f>
        <v>#VALUE!</v>
      </c>
      <c r="AB34" s="1231" t="e">
        <f>'EB-1'!AB35*'EB-3'!$D$75</f>
        <v>#VALUE!</v>
      </c>
      <c r="AC34" s="1229" t="e">
        <f>'EB-1'!AC35*'EB-3'!$D$75</f>
        <v>#VALUE!</v>
      </c>
      <c r="AD34" s="1231" t="e">
        <f>'EB-1'!AD35/heizwerte!$C$46*heizwerte!$D$46*1000</f>
        <v>#VALUE!</v>
      </c>
      <c r="AE34" s="1225">
        <f>'EB-1'!AE35*'EB-3'!$D$75</f>
        <v>27.780315634872</v>
      </c>
      <c r="AF34" s="1225" t="e">
        <f>'EB-1'!AF35*'EB-3'!$D$75</f>
        <v>#VALUE!</v>
      </c>
      <c r="AG34" s="1231" t="e">
        <f>'EB-1'!AG35*'EB-3'!$D$75</f>
        <v>#VALUE!</v>
      </c>
      <c r="AH34" s="987" t="e">
        <f t="shared" si="1"/>
        <v>#VALUE!</v>
      </c>
      <c r="AI34" s="153">
        <f t="shared" si="4"/>
        <v>31</v>
      </c>
      <c r="AL34" s="120"/>
      <c r="AM34" s="152"/>
      <c r="AN34" s="149"/>
    </row>
    <row r="35" spans="1:40" ht="11.25" customHeight="1">
      <c r="A35" s="1539"/>
      <c r="B35" s="1542"/>
      <c r="C35" s="1543" t="s">
        <v>211</v>
      </c>
      <c r="D35" s="1543"/>
      <c r="E35" s="147">
        <f t="shared" si="0"/>
        <v>32</v>
      </c>
      <c r="F35" s="1259">
        <f>'EB-1'!F36/heizwerte!$C$4*heizwerte!$D$4*1000</f>
        <v>0</v>
      </c>
      <c r="G35" s="1241">
        <f>'EB-1'!G36/heizwerte!$C$6*heizwerte!$D$6*1000</f>
        <v>0</v>
      </c>
      <c r="H35" s="1261">
        <v>0</v>
      </c>
      <c r="I35" s="1259">
        <f>'EB-1'!I36/heizwerte!$C$12*heizwerte!$D$12*1000</f>
        <v>0</v>
      </c>
      <c r="J35" s="1241">
        <v>0</v>
      </c>
      <c r="K35" s="1261">
        <f>'EB-1'!K36*heizwerte!$C$16/heizwerte!$D$16*1000</f>
        <v>0</v>
      </c>
      <c r="L35" s="1264" t="e">
        <f>'EB-1'!L36/heizwerte!$C$12*heizwerte!$D$12*1000</f>
        <v>#VALUE!</v>
      </c>
      <c r="M35" s="1241">
        <f>'EB-1'!M36/heizwerte!$C$21*heizwerte!$D$21*1000</f>
        <v>0</v>
      </c>
      <c r="N35" s="1246" t="e">
        <f>'EB-1'!N36/heizwerte!$C$20*heizwerte!$D$20*1000</f>
        <v>#VALUE!</v>
      </c>
      <c r="O35" s="1275" t="e">
        <f>'EB-1'!O36/heizwerte!$C$23*heizwerte!$D$23*1000</f>
        <v>#VALUE!</v>
      </c>
      <c r="P35" s="1246" t="e">
        <f>'EB-1'!P36/heizwerte!$C$22*heizwerte!$D$22*1000</f>
        <v>#VALUE!</v>
      </c>
      <c r="Q35" s="1244" t="e">
        <f>'EB-1'!Q36/heizwerte!$C$24*heizwerte!$D$24*1000</f>
        <v>#VALUE!</v>
      </c>
      <c r="R35" s="1241">
        <f>'EB-1'!R36/heizwerte!$C$25*heizwerte!$D$25*1000</f>
        <v>18.891337928210731</v>
      </c>
      <c r="S35" s="1241">
        <f>'EB-1'!S36/heizwerte!$C$26*heizwerte!$D$26*1000</f>
        <v>204.24624675856421</v>
      </c>
      <c r="T35" s="1244" t="e">
        <f>'EB-1'!T36/heizwerte!$C$29*heizwerte!$D$29*1000</f>
        <v>#VALUE!</v>
      </c>
      <c r="U35" s="1244" t="e">
        <f>'EB-1'!U36/heizwerte!$C$27*heizwerte!$D$27*1000</f>
        <v>#VALUE!</v>
      </c>
      <c r="V35" s="1262">
        <f>'EB-1'!V36/heizwerte!$C$28*heizwerte!$D$28*1000</f>
        <v>843.7011737409581</v>
      </c>
      <c r="W35" s="1246">
        <f>'EB-1'!W36/heizwerte!$C$36*heizwerte!$D$36*1000</f>
        <v>0</v>
      </c>
      <c r="X35" s="1262">
        <f>'EB-1'!X36/heizwerte!$C$38*heizwerte!$D$38*1000</f>
        <v>532.62328059494098</v>
      </c>
      <c r="Y35" s="1246" t="e">
        <f>'EB-1'!Y36*'EB-3'!$D$75</f>
        <v>#VALUE!</v>
      </c>
      <c r="Z35" s="1226">
        <f>'EB-1'!Z36/heizwerte!$C$43*heizwerte!$D$43*1000</f>
        <v>0</v>
      </c>
      <c r="AA35" s="1226">
        <f>'EB-1'!AA36/heizwerte!$C$41*heizwerte!$D$41*1000</f>
        <v>0</v>
      </c>
      <c r="AB35" s="1226">
        <f>'EB-1'!AB36*'EB-3'!$D$75</f>
        <v>0</v>
      </c>
      <c r="AC35" s="1242">
        <f>'EB-1'!AC36*'EB-3'!$D$75</f>
        <v>2.2479672703322106E-3</v>
      </c>
      <c r="AD35" s="1246" t="e">
        <f>'EB-1'!AD36/heizwerte!$C$46*heizwerte!$D$46*1000</f>
        <v>#VALUE!</v>
      </c>
      <c r="AE35" s="1241">
        <f>'EB-1'!AE36*'EB-3'!$D$75</f>
        <v>389.08617672572638</v>
      </c>
      <c r="AF35" s="1241" t="e">
        <f>'EB-1'!AF36*'EB-3'!$D$75</f>
        <v>#VALUE!</v>
      </c>
      <c r="AG35" s="1244" t="e">
        <f>'EB-1'!AG36*'EB-3'!$D$75</f>
        <v>#VALUE!</v>
      </c>
      <c r="AH35" s="988" t="e">
        <f t="shared" si="1"/>
        <v>#VALUE!</v>
      </c>
      <c r="AI35" s="146">
        <f t="shared" si="4"/>
        <v>32</v>
      </c>
      <c r="AJ35" s="114"/>
      <c r="AK35" s="114"/>
      <c r="AL35" s="120"/>
      <c r="AM35" s="150" t="e">
        <f>SUM(F35:AG35)-AH35</f>
        <v>#VALUE!</v>
      </c>
      <c r="AN35" s="149"/>
    </row>
    <row r="36" spans="1:40" ht="11.25" customHeight="1">
      <c r="A36" s="160"/>
      <c r="B36" s="1541"/>
      <c r="C36" s="1565" t="s">
        <v>95</v>
      </c>
      <c r="D36" s="1565"/>
      <c r="E36" s="161">
        <f t="shared" si="0"/>
        <v>33</v>
      </c>
      <c r="F36" s="1266" t="e">
        <f>'EB-1'!F37/heizwerte!$C$4*heizwerte!$D$4*1000</f>
        <v>#VALUE!</v>
      </c>
      <c r="G36" s="1266" t="e">
        <f>'EB-1'!G37/heizwerte!$C$6*heizwerte!$D$6*1000</f>
        <v>#VALUE!</v>
      </c>
      <c r="H36" s="1232">
        <v>0</v>
      </c>
      <c r="I36" s="1267" t="e">
        <f>'EB-1'!I37/heizwerte!$C$12*heizwerte!$D$12*1000</f>
        <v>#VALUE!</v>
      </c>
      <c r="J36" s="1231">
        <v>0</v>
      </c>
      <c r="K36" s="1229" t="e">
        <f>'EB-1'!K37*heizwerte!$C$16/heizwerte!$D$16*1000</f>
        <v>#VALUE!</v>
      </c>
      <c r="L36" s="1264" t="e">
        <f>'EB-1'!L37/heizwerte!$C$12*heizwerte!$D$12*1000</f>
        <v>#VALUE!</v>
      </c>
      <c r="M36" s="1246" t="e">
        <f>'EB-1'!M37/heizwerte!$C$21*heizwerte!$D$21*1000</f>
        <v>#VALUE!</v>
      </c>
      <c r="N36" s="1267" t="e">
        <f>'EB-1'!N37/heizwerte!$C$20*heizwerte!$D$20*1000</f>
        <v>#VALUE!</v>
      </c>
      <c r="O36" s="1267" t="e">
        <f>'EB-1'!O37/heizwerte!$C$23*heizwerte!$D$23*1000</f>
        <v>#VALUE!</v>
      </c>
      <c r="P36" s="1267" t="e">
        <f>'EB-1'!P37/heizwerte!$C$22*heizwerte!$D$22*1000</f>
        <v>#VALUE!</v>
      </c>
      <c r="Q36" s="1267" t="e">
        <f>'EB-1'!Q37/heizwerte!$C$24*heizwerte!$D$24*1000</f>
        <v>#VALUE!</v>
      </c>
      <c r="R36" s="1267" t="e">
        <f>'EB-1'!R37/heizwerte!$C$25*heizwerte!$D$25*1000</f>
        <v>#VALUE!</v>
      </c>
      <c r="S36" s="1267" t="e">
        <f>'EB-1'!S37/heizwerte!$C$26*heizwerte!$D$26*1000</f>
        <v>#VALUE!</v>
      </c>
      <c r="T36" s="1267" t="e">
        <f>'EB-1'!T37/heizwerte!$C$29*heizwerte!$D$29*1000</f>
        <v>#VALUE!</v>
      </c>
      <c r="U36" s="1267" t="e">
        <f>'EB-1'!U37/heizwerte!$C$27*heizwerte!$D$27*1000</f>
        <v>#VALUE!</v>
      </c>
      <c r="V36" s="1232" t="e">
        <f>'EB-1'!V37/heizwerte!$C$28*heizwerte!$D$28*1000</f>
        <v>#VALUE!</v>
      </c>
      <c r="W36" s="1267">
        <f>'EB-1'!W37/heizwerte!$C$36*heizwerte!$D$36*1000</f>
        <v>0</v>
      </c>
      <c r="X36" s="1268">
        <f>'EB-1'!X37/heizwerte!$C$38*heizwerte!$D$38*1000</f>
        <v>1.1909032922618039</v>
      </c>
      <c r="Y36" s="1267" t="e">
        <f>'EB-1'!Y37*'EB-3'!$D$75</f>
        <v>#VALUE!</v>
      </c>
      <c r="Z36" s="1226">
        <f>'EB-1'!Z37/heizwerte!$C$43*heizwerte!$D$43*1000</f>
        <v>5.8217551521768804</v>
      </c>
      <c r="AA36" s="1267" t="e">
        <f>'EB-1'!AA37/heizwerte!$C$41*heizwerte!$D$41*1000</f>
        <v>#VALUE!</v>
      </c>
      <c r="AB36" s="1267" t="e">
        <f>'EB-1'!AB37*'EB-3'!$D$75</f>
        <v>#VALUE!</v>
      </c>
      <c r="AC36" s="1232" t="e">
        <f>'EB-1'!AC37*'EB-3'!$D$75</f>
        <v>#VALUE!</v>
      </c>
      <c r="AD36" s="1267" t="e">
        <f>'EB-1'!AD37/heizwerte!$C$46*heizwerte!$D$46*1000</f>
        <v>#VALUE!</v>
      </c>
      <c r="AE36" s="1269">
        <f>'EB-1'!AE37*'EB-3'!$D$75</f>
        <v>355.9558154471394</v>
      </c>
      <c r="AF36" s="1270" t="e">
        <f>'EB-1'!AF37*'EB-3'!$D$75</f>
        <v>#VALUE!</v>
      </c>
      <c r="AG36" s="1246" t="e">
        <f>'EB-1'!AG37*'EB-3'!$D$75</f>
        <v>#VALUE!</v>
      </c>
      <c r="AH36" s="987" t="e">
        <f t="shared" si="1"/>
        <v>#VALUE!</v>
      </c>
      <c r="AI36" s="146">
        <f t="shared" si="4"/>
        <v>33</v>
      </c>
      <c r="AL36" s="120"/>
      <c r="AM36" s="152"/>
      <c r="AN36" s="149"/>
    </row>
    <row r="37" spans="1:40" ht="11.25" customHeight="1">
      <c r="A37" s="160"/>
      <c r="B37" s="1542"/>
      <c r="C37" s="1543" t="s">
        <v>87</v>
      </c>
      <c r="D37" s="1543"/>
      <c r="E37" s="147">
        <f t="shared" si="0"/>
        <v>34</v>
      </c>
      <c r="F37" s="1282" t="e">
        <f>'EB-1'!F38/heizwerte!$C$4*heizwerte!$D$4*1000</f>
        <v>#VALUE!</v>
      </c>
      <c r="G37" s="1241">
        <f>'EB-1'!G38/heizwerte!$C$6*heizwerte!$D$6*1000</f>
        <v>0</v>
      </c>
      <c r="H37" s="1262">
        <v>89.595007515919136</v>
      </c>
      <c r="I37" s="1226">
        <f>'EB-1'!I38/heizwerte!$C$12*heizwerte!$D$12*1000</f>
        <v>1.0370127146171695</v>
      </c>
      <c r="J37" s="1226">
        <v>382.01218904751153</v>
      </c>
      <c r="K37" s="1242">
        <f>'EB-1'!K38*heizwerte!$C$16/heizwerte!$D$16*1000</f>
        <v>0</v>
      </c>
      <c r="L37" s="1264" t="e">
        <f>'EB-1'!L38/heizwerte!$C$12*heizwerte!$D$12*1000</f>
        <v>#VALUE!</v>
      </c>
      <c r="M37" s="1226">
        <f>'EB-1'!M38/heizwerte!$C$21*heizwerte!$D$21*1000</f>
        <v>911.61540836607003</v>
      </c>
      <c r="N37" s="1226">
        <f>'EB-1'!N38/heizwerte!$C$20*heizwerte!$D$20*1000</f>
        <v>4300.2444971816558</v>
      </c>
      <c r="O37" s="1244" t="e">
        <f>'EB-1'!O38/heizwerte!$C$23*heizwerte!$D$23*1000</f>
        <v>#VALUE!</v>
      </c>
      <c r="P37" s="1226">
        <f>'EB-1'!P38/heizwerte!$C$22*heizwerte!$D$22*1000</f>
        <v>212.75929677728718</v>
      </c>
      <c r="Q37" s="1244" t="e">
        <f>'EB-1'!Q38/heizwerte!$C$24*heizwerte!$D$24*1000</f>
        <v>#VALUE!</v>
      </c>
      <c r="R37" s="1241">
        <f>'EB-1'!R38/heizwerte!$C$25*heizwerte!$D$25*1000</f>
        <v>34.65055322778764</v>
      </c>
      <c r="S37" s="1244" t="e">
        <f>'EB-1'!S38/heizwerte!$C$26*heizwerte!$D$26*1000</f>
        <v>#VALUE!</v>
      </c>
      <c r="T37" s="1244" t="e">
        <f>'EB-1'!T38/heizwerte!$C$29*heizwerte!$D$29*1000</f>
        <v>#VALUE!</v>
      </c>
      <c r="U37" s="1244" t="e">
        <f>'EB-1'!U38/heizwerte!$C$27*heizwerte!$D$27*1000</f>
        <v>#VALUE!</v>
      </c>
      <c r="V37" s="1262">
        <f>'EB-1'!V38/heizwerte!$C$28*heizwerte!$D$28*1000</f>
        <v>68.040536781766065</v>
      </c>
      <c r="W37" s="1246">
        <f>'EB-1'!W38/heizwerte!$C$36*heizwerte!$D$36*1000</f>
        <v>0</v>
      </c>
      <c r="X37" s="1262" t="e">
        <f>'EB-1'!X38/heizwerte!$C$38*heizwerte!$D$38*1000</f>
        <v>#VALUE!</v>
      </c>
      <c r="Y37" s="1267" t="e">
        <f>'EB-1'!Y38*'EB-3'!$D$75</f>
        <v>#VALUE!</v>
      </c>
      <c r="Z37" s="1244">
        <f>'EB-1'!Z38/heizwerte!$C$43*heizwerte!$D$43*1000</f>
        <v>10.130488949579041</v>
      </c>
      <c r="AA37" s="1270">
        <f>'EB-1'!AA38/heizwerte!$C$41*heizwerte!$D$41*1000</f>
        <v>4183.0027781480467</v>
      </c>
      <c r="AB37" s="1244">
        <f>'EB-1'!AB38*'EB-3'!$D$75</f>
        <v>177.82354970200004</v>
      </c>
      <c r="AC37" s="1261">
        <f>'EB-1'!AC38*'EB-3'!$D$75</f>
        <v>1287.0255354725944</v>
      </c>
      <c r="AD37" s="1246" t="e">
        <f>'EB-1'!AD38/heizwerte!$C$46*heizwerte!$D$46*1000</f>
        <v>#VALUE!</v>
      </c>
      <c r="AE37" s="1241">
        <f>'EB-1'!AE38*'EB-3'!$D$75</f>
        <v>8130.4056175490814</v>
      </c>
      <c r="AF37" s="1226" t="e">
        <f>'EB-1'!AF38*'EB-3'!$D$75</f>
        <v>#VALUE!</v>
      </c>
      <c r="AG37" s="1244" t="e">
        <f>'EB-1'!AG38*'EB-3'!$D$75</f>
        <v>#VALUE!</v>
      </c>
      <c r="AH37" s="991" t="e">
        <f t="shared" si="1"/>
        <v>#VALUE!</v>
      </c>
      <c r="AI37" s="146">
        <f t="shared" si="4"/>
        <v>34</v>
      </c>
      <c r="AJ37" s="114"/>
      <c r="AK37" s="114"/>
      <c r="AL37" s="120"/>
      <c r="AM37" s="150" t="e">
        <f>SUM(F37:AG37)-AH37</f>
        <v>#VALUE!</v>
      </c>
      <c r="AN37" s="149"/>
    </row>
    <row r="38" spans="1:40" ht="11.25" customHeight="1">
      <c r="A38" s="160"/>
      <c r="B38" s="1542"/>
      <c r="C38" s="1543" t="s">
        <v>33</v>
      </c>
      <c r="D38" s="1543"/>
      <c r="E38" s="147">
        <f t="shared" si="0"/>
        <v>35</v>
      </c>
      <c r="F38" s="1282" t="e">
        <f>'EB-1'!F39/heizwerte!$C$4*heizwerte!$D$4*1000</f>
        <v>#VALUE!</v>
      </c>
      <c r="G38" s="1241">
        <f>'EB-1'!G39/heizwerte!$C$6*heizwerte!$D$6*1000</f>
        <v>0</v>
      </c>
      <c r="H38" s="1271">
        <v>38.280402519224744</v>
      </c>
      <c r="I38" s="1259">
        <f>'EB-1'!I39/heizwerte!$C$12*heizwerte!$D$12*1000</f>
        <v>0</v>
      </c>
      <c r="J38" s="1241">
        <v>89.145164225642702</v>
      </c>
      <c r="K38" s="1261">
        <f>'EB-1'!K39*heizwerte!$C$16/heizwerte!$D$16*1000</f>
        <v>0</v>
      </c>
      <c r="L38" s="1264" t="e">
        <f>'EB-1'!L39/heizwerte!$C$12*heizwerte!$D$12*1000</f>
        <v>#VALUE!</v>
      </c>
      <c r="M38" s="1226">
        <f>'EB-1'!M39/heizwerte!$C$21*heizwerte!$D$21*1000</f>
        <v>911.61540836607003</v>
      </c>
      <c r="N38" s="1272" t="e">
        <f>'EB-1'!N39/heizwerte!$C$20*heizwerte!$D$20*1000</f>
        <v>#VALUE!</v>
      </c>
      <c r="O38" s="1273" t="e">
        <f>'EB-1'!O39/heizwerte!$C$23*heizwerte!$D$23*1000</f>
        <v>#VALUE!</v>
      </c>
      <c r="P38" s="1274" t="e">
        <f>'EB-1'!P39/heizwerte!$C$22*heizwerte!$D$22*1000</f>
        <v>#VALUE!</v>
      </c>
      <c r="Q38" s="1275" t="e">
        <f>'EB-1'!Q39/heizwerte!$C$24*heizwerte!$D$24*1000</f>
        <v>#VALUE!</v>
      </c>
      <c r="R38" s="1273">
        <f>'EB-1'!R39/heizwerte!$C$25*heizwerte!$D$25*1000</f>
        <v>0</v>
      </c>
      <c r="S38" s="1275" t="e">
        <f>'EB-1'!S39/heizwerte!$C$26*heizwerte!$D$26*1000</f>
        <v>#VALUE!</v>
      </c>
      <c r="T38" s="1244" t="e">
        <f>'EB-1'!T39/heizwerte!$C$29*heizwerte!$D$29*1000</f>
        <v>#VALUE!</v>
      </c>
      <c r="U38" s="1275" t="e">
        <f>'EB-1'!U39/heizwerte!$C$27*heizwerte!$D$27*1000</f>
        <v>#VALUE!</v>
      </c>
      <c r="V38" s="1271">
        <f>'EB-1'!V39/heizwerte!$C$28*heizwerte!$D$28*1000</f>
        <v>63.995259041899828</v>
      </c>
      <c r="W38" s="1246">
        <f>'EB-1'!W39/heizwerte!$C$36*heizwerte!$D$36*1000</f>
        <v>0</v>
      </c>
      <c r="X38" s="1271" t="e">
        <f>'EB-1'!X39/heizwerte!$C$38*heizwerte!$D$38*1000</f>
        <v>#VALUE!</v>
      </c>
      <c r="Y38" s="1265" t="e">
        <f>'EB-1'!Y39*'EB-3'!$D$75</f>
        <v>#VALUE!</v>
      </c>
      <c r="Z38" s="1244">
        <f>'EB-1'!Z39/heizwerte!$C$43*heizwerte!$D$43*1000</f>
        <v>0</v>
      </c>
      <c r="AA38" s="1246" t="e">
        <f>'EB-1'!AA39/heizwerte!$C$41*heizwerte!$D$41*1000</f>
        <v>#VALUE!</v>
      </c>
      <c r="AB38" s="1275">
        <f>'EB-1'!AB39*'EB-3'!$D$75</f>
        <v>0.33972368200000003</v>
      </c>
      <c r="AC38" s="1261">
        <f>'EB-1'!AC39*'EB-3'!$D$75</f>
        <v>0</v>
      </c>
      <c r="AD38" s="1246" t="e">
        <f>'EB-1'!AD39/heizwerte!$C$46*heizwerte!$D$46*1000</f>
        <v>#VALUE!</v>
      </c>
      <c r="AE38" s="1246" t="e">
        <f>'EB-1'!AE39*'EB-3'!$D$75</f>
        <v>#VALUE!</v>
      </c>
      <c r="AF38" s="1246" t="e">
        <f>'EB-1'!AF39*'EB-3'!$D$75</f>
        <v>#VALUE!</v>
      </c>
      <c r="AG38" s="1275" t="e">
        <f>'EB-1'!AG39*'EB-3'!$D$75</f>
        <v>#VALUE!</v>
      </c>
      <c r="AH38" s="987" t="e">
        <f t="shared" si="1"/>
        <v>#VALUE!</v>
      </c>
      <c r="AI38" s="146">
        <f t="shared" si="4"/>
        <v>35</v>
      </c>
      <c r="AJ38" s="114"/>
      <c r="AK38" s="114"/>
      <c r="AL38" s="120"/>
      <c r="AM38" s="152"/>
      <c r="AN38" s="149"/>
    </row>
    <row r="39" spans="1:40" ht="11.25" customHeight="1">
      <c r="A39" s="159"/>
      <c r="B39" s="1569"/>
      <c r="C39" s="1543" t="s">
        <v>57</v>
      </c>
      <c r="D39" s="1543"/>
      <c r="E39" s="147">
        <f t="shared" si="0"/>
        <v>36</v>
      </c>
      <c r="F39" s="1276" t="e">
        <f>'EB-1'!F40/heizwerte!$C$4*heizwerte!$D$4*1000</f>
        <v>#VALUE!</v>
      </c>
      <c r="G39" s="1264" t="e">
        <f>'EB-1'!G40/heizwerte!$C$6*heizwerte!$D$6*1000</f>
        <v>#VALUE!</v>
      </c>
      <c r="H39" s="1277">
        <v>0</v>
      </c>
      <c r="I39" s="1246" t="e">
        <f>'EB-1'!I40/heizwerte!$C$12*heizwerte!$D$12*1000</f>
        <v>#VALUE!</v>
      </c>
      <c r="J39" s="1231">
        <v>0</v>
      </c>
      <c r="K39" s="1229" t="e">
        <f>'EB-1'!K40*heizwerte!$C$16/heizwerte!$D$16*1000</f>
        <v>#VALUE!</v>
      </c>
      <c r="L39" s="1230" t="e">
        <f>'EB-1'!L40/heizwerte!$C$12*heizwerte!$D$12*1000</f>
        <v>#VALUE!</v>
      </c>
      <c r="M39" s="1246" t="e">
        <f>'EB-1'!M40/heizwerte!$C$21*heizwerte!$D$21*1000</f>
        <v>#VALUE!</v>
      </c>
      <c r="N39" s="1267" t="e">
        <f>'EB-1'!N40/heizwerte!$C$20*heizwerte!$D$20*1000</f>
        <v>#VALUE!</v>
      </c>
      <c r="O39" s="1267" t="e">
        <f>'EB-1'!O40/heizwerte!$C$23*heizwerte!$D$23*1000</f>
        <v>#VALUE!</v>
      </c>
      <c r="P39" s="1246" t="e">
        <f>'EB-1'!P40/heizwerte!$C$22*heizwerte!$D$22*1000</f>
        <v>#VALUE!</v>
      </c>
      <c r="Q39" s="1246" t="e">
        <f>'EB-1'!Q40/heizwerte!$C$24*heizwerte!$D$24*1000</f>
        <v>#VALUE!</v>
      </c>
      <c r="R39" s="1246" t="e">
        <f>'EB-1'!R40/heizwerte!$C$25*heizwerte!$D$25*1000</f>
        <v>#VALUE!</v>
      </c>
      <c r="S39" s="1246" t="e">
        <f>'EB-1'!S40/heizwerte!$C$26*heizwerte!$D$26*1000</f>
        <v>#VALUE!</v>
      </c>
      <c r="T39" s="1246" t="e">
        <f>'EB-1'!T40/heizwerte!$C$29*heizwerte!$D$29*1000</f>
        <v>#VALUE!</v>
      </c>
      <c r="U39" s="1246" t="e">
        <f>'EB-1'!U40/heizwerte!$C$27*heizwerte!$D$27*1000</f>
        <v>#VALUE!</v>
      </c>
      <c r="V39" s="1242">
        <f>'EB-1'!V40/heizwerte!$C$28*heizwerte!$D$28*1000</f>
        <v>0</v>
      </c>
      <c r="W39" s="1246">
        <f>'EB-1'!W40/heizwerte!$C$36*heizwerte!$D$36*1000</f>
        <v>0</v>
      </c>
      <c r="X39" s="1245" t="e">
        <f>'EB-1'!X40/heizwerte!$C$38*heizwerte!$D$38*1000</f>
        <v>#VALUE!</v>
      </c>
      <c r="Y39" s="1278" t="e">
        <f>'EB-1'!Y40*'EB-3'!$D$75</f>
        <v>#VALUE!</v>
      </c>
      <c r="Z39" s="1278" t="e">
        <f>'EB-1'!Z40/heizwerte!$C$43*heizwerte!$D$43*1000</f>
        <v>#VALUE!</v>
      </c>
      <c r="AA39" s="1278" t="e">
        <f>'EB-1'!AA40/heizwerte!$C$41*heizwerte!$D$41*1000</f>
        <v>#VALUE!</v>
      </c>
      <c r="AB39" s="1246" t="e">
        <f>'EB-1'!AB40*'EB-3'!$D$75</f>
        <v>#VALUE!</v>
      </c>
      <c r="AC39" s="1245" t="e">
        <f>'EB-1'!AC40*'EB-3'!$D$75</f>
        <v>#VALUE!</v>
      </c>
      <c r="AD39" s="1246" t="e">
        <f>'EB-1'!AD40/heizwerte!$C$46*heizwerte!$D$46*1000</f>
        <v>#VALUE!</v>
      </c>
      <c r="AE39" s="1246" t="e">
        <f>'EB-1'!AE40*'EB-3'!$D$75</f>
        <v>#VALUE!</v>
      </c>
      <c r="AF39" s="1226">
        <f>'EB-1'!AF40*'EB-3'!$D$75</f>
        <v>226.54763697557314</v>
      </c>
      <c r="AG39" s="1246" t="e">
        <f>'EB-1'!AG40*'EB-3'!$D$75</f>
        <v>#VALUE!</v>
      </c>
      <c r="AH39" s="988" t="e">
        <f t="shared" si="1"/>
        <v>#VALUE!</v>
      </c>
      <c r="AI39" s="146">
        <f t="shared" si="4"/>
        <v>36</v>
      </c>
      <c r="AJ39" s="114"/>
      <c r="AK39" s="114"/>
      <c r="AL39" s="120"/>
      <c r="AM39" s="152"/>
      <c r="AN39" s="149"/>
    </row>
    <row r="40" spans="1:40" ht="11.25" customHeight="1">
      <c r="A40" s="1537" t="s">
        <v>34</v>
      </c>
      <c r="B40" s="151"/>
      <c r="C40" s="1550" t="s">
        <v>34</v>
      </c>
      <c r="D40" s="1550"/>
      <c r="E40" s="147">
        <f t="shared" si="0"/>
        <v>37</v>
      </c>
      <c r="F40" s="1294">
        <f>'EB-1'!F41/heizwerte!$C$4*heizwerte!$D$4*1000</f>
        <v>195.29258223010783</v>
      </c>
      <c r="G40" s="1251">
        <f>'EB-1'!G41/heizwerte!$C$6*heizwerte!$D$6*1000</f>
        <v>0</v>
      </c>
      <c r="H40" s="1279">
        <v>51.314604996694378</v>
      </c>
      <c r="I40" s="1253">
        <f>'EB-1'!I41/heizwerte!$C$12*heizwerte!$D$12*1000</f>
        <v>1.0370127146171695</v>
      </c>
      <c r="J40" s="1251">
        <v>292.86702482186888</v>
      </c>
      <c r="K40" s="1279">
        <f>'EB-1'!K41*heizwerte!$C$16/heizwerte!$D$16*1000</f>
        <v>0</v>
      </c>
      <c r="L40" s="1280" t="e">
        <f>'EB-1'!L41/heizwerte!$C$12*heizwerte!$D$12*1000</f>
        <v>#VALUE!</v>
      </c>
      <c r="M40" s="1254" t="e">
        <f>'EB-1'!M41/heizwerte!$C$21*heizwerte!$D$21*1000</f>
        <v>#VALUE!</v>
      </c>
      <c r="N40" s="1253">
        <f>'EB-1'!N41/heizwerte!$C$20*heizwerte!$D$20*1000</f>
        <v>4300.2444971816558</v>
      </c>
      <c r="O40" s="1251">
        <f>'EB-1'!O41/heizwerte!$C$23*heizwerte!$D$23*1000</f>
        <v>9185.153703591337</v>
      </c>
      <c r="P40" s="1253">
        <f>'EB-1'!P41/heizwerte!$C$22*heizwerte!$D$22*1000</f>
        <v>212.75929677728718</v>
      </c>
      <c r="Q40" s="1251">
        <f>'EB-1'!Q41/heizwerte!$C$24*heizwerte!$D$24*1000</f>
        <v>5265.6818595489849</v>
      </c>
      <c r="R40" s="1251">
        <f>'EB-1'!R41/heizwerte!$C$25*heizwerte!$D$25*1000</f>
        <v>34.65055322778764</v>
      </c>
      <c r="S40" s="1251">
        <f>'EB-1'!S41/heizwerte!$C$26*heizwerte!$D$26*1000</f>
        <v>36.769823938856284</v>
      </c>
      <c r="T40" s="1251">
        <f>'EB-1'!T41/heizwerte!$C$29*heizwerte!$D$29*1000</f>
        <v>100.21114093133517</v>
      </c>
      <c r="U40" s="1251">
        <f>'EB-1'!U41/heizwerte!$C$27*heizwerte!$D$27*1000</f>
        <v>348.05172074792853</v>
      </c>
      <c r="V40" s="1252">
        <f>'EB-1'!V41/heizwerte!$C$28*heizwerte!$D$28*1000</f>
        <v>4.0452777398662487</v>
      </c>
      <c r="W40" s="1254">
        <f>'EB-1'!W41/heizwerte!$C$36*heizwerte!$D$36*1000</f>
        <v>0</v>
      </c>
      <c r="X40" s="1252">
        <f>'EB-1'!X41/heizwerte!$C$38*heizwerte!$D$38*1000</f>
        <v>9852.5926155788784</v>
      </c>
      <c r="Y40" s="1254" t="e">
        <f>'EB-1'!Y41*'EB-3'!$D$75</f>
        <v>#VALUE!</v>
      </c>
      <c r="Z40" s="1226">
        <f>'EB-1'!Z41/heizwerte!$C$43*heizwerte!$D$43*1000</f>
        <v>10.130488949579041</v>
      </c>
      <c r="AA40" s="1251">
        <f>'EB-1'!AA41/heizwerte!$C$41*heizwerte!$D$41*1000</f>
        <v>4183.0027781480467</v>
      </c>
      <c r="AB40" s="1251">
        <f>'EB-1'!AB41*'EB-3'!$D$75</f>
        <v>177.48382602000001</v>
      </c>
      <c r="AC40" s="1279">
        <f>'EB-1'!AC41*'EB-3'!$D$75</f>
        <v>1287.0255354725944</v>
      </c>
      <c r="AD40" s="1281" t="e">
        <f>'EB-1'!AD41/heizwerte!$C$46*heizwerte!$D$46*1000</f>
        <v>#VALUE!</v>
      </c>
      <c r="AE40" s="1251">
        <f>'EB-1'!AE41*'EB-3'!$D$75</f>
        <v>8130.4056175490814</v>
      </c>
      <c r="AF40" s="1253">
        <f>'EB-1'!AF41*'EB-3'!$D$75</f>
        <v>1668.5894355680864</v>
      </c>
      <c r="AG40" s="1251">
        <f>'EB-1'!AG41*'EB-3'!$D$75</f>
        <v>738.68809332799992</v>
      </c>
      <c r="AH40" s="990" t="e">
        <f t="shared" si="1"/>
        <v>#VALUE!</v>
      </c>
      <c r="AI40" s="146">
        <f t="shared" si="4"/>
        <v>37</v>
      </c>
      <c r="AJ40" s="114"/>
      <c r="AK40" s="114"/>
      <c r="AL40" s="120"/>
      <c r="AM40" s="150" t="e">
        <f>SUM(F40:AG40)-AH40</f>
        <v>#VALUE!</v>
      </c>
      <c r="AN40" s="157"/>
    </row>
    <row r="41" spans="1:40" ht="11.25" customHeight="1">
      <c r="A41" s="1538"/>
      <c r="B41" s="151"/>
      <c r="C41" s="1540" t="s">
        <v>109</v>
      </c>
      <c r="D41" s="1540"/>
      <c r="E41" s="154">
        <f t="shared" si="0"/>
        <v>38</v>
      </c>
      <c r="F41" s="1255" t="e">
        <f>'EB-1'!F42/heizwerte!$C$4*heizwerte!$D$4*1000</f>
        <v>#VALUE!</v>
      </c>
      <c r="G41" s="1225">
        <f>'EB-1'!G42/heizwerte!$C$6*heizwerte!$D$6*1000</f>
        <v>0</v>
      </c>
      <c r="H41" s="1239">
        <v>6.2734641080065412</v>
      </c>
      <c r="I41" s="1248">
        <f>'EB-1'!I42/heizwerte!$C$12*heizwerte!$D$12*1000</f>
        <v>0</v>
      </c>
      <c r="J41" s="1223">
        <v>0.58144533915654428</v>
      </c>
      <c r="K41" s="1238">
        <f>'EB-1'!K42*heizwerte!$C$16/heizwerte!$D$16*1000</f>
        <v>0</v>
      </c>
      <c r="L41" s="1230" t="e">
        <f>'EB-1'!L42/heizwerte!$C$12*heizwerte!$D$12*1000</f>
        <v>#VALUE!</v>
      </c>
      <c r="M41" s="1231" t="e">
        <f>'EB-1'!M42/heizwerte!$C$21*heizwerte!$D$21*1000</f>
        <v>#VALUE!</v>
      </c>
      <c r="N41" s="1231" t="e">
        <f>'EB-1'!N42/heizwerte!$C$20*heizwerte!$D$20*1000</f>
        <v>#VALUE!</v>
      </c>
      <c r="O41" s="1223" t="e">
        <f>'EB-1'!O42/heizwerte!$C$23*heizwerte!$D$23*1000</f>
        <v>#VALUE!</v>
      </c>
      <c r="P41" s="1231" t="e">
        <f>'EB-1'!P42/heizwerte!$C$22*heizwerte!$D$22*1000</f>
        <v>#VALUE!</v>
      </c>
      <c r="Q41" s="1225">
        <f>'EB-1'!Q42/heizwerte!$C$24*heizwerte!$D$24*1000</f>
        <v>51.940596424184527</v>
      </c>
      <c r="R41" s="1223" t="e">
        <f>'EB-1'!R42/heizwerte!$C$25*heizwerte!$D$25*1000</f>
        <v>#VALUE!</v>
      </c>
      <c r="S41" s="1225">
        <f>'EB-1'!S42/heizwerte!$C$26*heizwerte!$D$26*1000</f>
        <v>0</v>
      </c>
      <c r="T41" s="1225">
        <f>'EB-1'!T42/heizwerte!$C$29*heizwerte!$D$29*1000</f>
        <v>0</v>
      </c>
      <c r="U41" s="1225">
        <f>'EB-1'!U42/heizwerte!$C$27*heizwerte!$D$27*1000</f>
        <v>2.7662754196806336</v>
      </c>
      <c r="V41" s="1236">
        <f>'EB-1'!V42/heizwerte!$C$28*heizwerte!$D$28*1000</f>
        <v>0</v>
      </c>
      <c r="W41" s="1231">
        <f>'EB-1'!W42/heizwerte!$C$36*heizwerte!$D$36*1000</f>
        <v>0</v>
      </c>
      <c r="X41" s="1236">
        <f>'EB-1'!X42/heizwerte!$C$38*heizwerte!$D$38*1000</f>
        <v>699.76692370683782</v>
      </c>
      <c r="Y41" s="1231" t="e">
        <f>'EB-1'!Y42*'EB-3'!$D$75</f>
        <v>#VALUE!</v>
      </c>
      <c r="Z41" s="1225">
        <f>'EB-1'!Z42/heizwerte!$C$43*heizwerte!$D$43*1000</f>
        <v>4.9848222455603359</v>
      </c>
      <c r="AA41" s="1225">
        <f>'EB-1'!AA42/heizwerte!$C$41*heizwerte!$D$41*1000</f>
        <v>41.402347481916195</v>
      </c>
      <c r="AB41" s="1225">
        <f>'EB-1'!AB42*'EB-3'!$D$75</f>
        <v>0</v>
      </c>
      <c r="AC41" s="1238">
        <f>'EB-1'!AC42*'EB-3'!$D$75</f>
        <v>8.9614420532646063E-3</v>
      </c>
      <c r="AD41" s="1231" t="e">
        <f>'EB-1'!AD42/heizwerte!$C$46*heizwerte!$D$46*1000</f>
        <v>#VALUE!</v>
      </c>
      <c r="AE41" s="1225">
        <f>'EB-1'!AE42*'EB-3'!$D$75</f>
        <v>304.07302224647998</v>
      </c>
      <c r="AF41" s="1225">
        <f>'EB-1'!AF42*'EB-3'!$D$75</f>
        <v>45.453161731999998</v>
      </c>
      <c r="AG41" s="1223">
        <f>'EB-1'!AG42*'EB-3'!$D$75</f>
        <v>0</v>
      </c>
      <c r="AH41" s="987" t="e">
        <f t="shared" si="1"/>
        <v>#VALUE!</v>
      </c>
      <c r="AI41" s="155">
        <f t="shared" si="4"/>
        <v>38</v>
      </c>
      <c r="AL41" s="120"/>
      <c r="AM41" s="152"/>
      <c r="AN41" s="149"/>
    </row>
    <row r="42" spans="1:40" ht="11.25" customHeight="1">
      <c r="A42" s="1538"/>
      <c r="B42" s="151"/>
      <c r="C42" s="1540" t="s">
        <v>107</v>
      </c>
      <c r="D42" s="1540"/>
      <c r="E42" s="156">
        <f t="shared" si="0"/>
        <v>39</v>
      </c>
      <c r="F42" s="1255" t="e">
        <f>'EB-1'!F43/heizwerte!$C$4*heizwerte!$D$4*1000</f>
        <v>#VALUE!</v>
      </c>
      <c r="G42" s="1225">
        <f>'EB-1'!G43/heizwerte!$C$6*heizwerte!$D$6*1000</f>
        <v>0</v>
      </c>
      <c r="H42" s="1238">
        <v>0</v>
      </c>
      <c r="I42" s="1248">
        <f>'EB-1'!I43/heizwerte!$C$12*heizwerte!$D$12*1000</f>
        <v>0</v>
      </c>
      <c r="J42" s="1224">
        <v>0</v>
      </c>
      <c r="K42" s="1238">
        <f>'EB-1'!K43*heizwerte!$C$16/heizwerte!$D$16*1000</f>
        <v>0</v>
      </c>
      <c r="L42" s="1230" t="e">
        <f>'EB-1'!L43/heizwerte!$C$12*heizwerte!$D$12*1000</f>
        <v>#VALUE!</v>
      </c>
      <c r="M42" s="1231" t="e">
        <f>'EB-1'!M43/heizwerte!$C$21*heizwerte!$D$21*1000</f>
        <v>#VALUE!</v>
      </c>
      <c r="N42" s="1231" t="e">
        <f>'EB-1'!N43/heizwerte!$C$20*heizwerte!$D$20*1000</f>
        <v>#VALUE!</v>
      </c>
      <c r="O42" s="1225">
        <f>'EB-1'!O43/heizwerte!$C$23*heizwerte!$D$23*1000</f>
        <v>0</v>
      </c>
      <c r="P42" s="1231" t="e">
        <f>'EB-1'!P43/heizwerte!$C$22*heizwerte!$D$22*1000</f>
        <v>#VALUE!</v>
      </c>
      <c r="Q42" s="1225">
        <f>'EB-1'!Q43/heizwerte!$C$24*heizwerte!$D$24*1000</f>
        <v>3.730926709430872</v>
      </c>
      <c r="R42" s="1225">
        <f>'EB-1'!R43/heizwerte!$C$25*heizwerte!$D$25*1000</f>
        <v>0</v>
      </c>
      <c r="S42" s="1225">
        <f>'EB-1'!S43/heizwerte!$C$26*heizwerte!$D$26*1000</f>
        <v>0</v>
      </c>
      <c r="T42" s="1225">
        <f>'EB-1'!T43/heizwerte!$C$29*heizwerte!$D$29*1000</f>
        <v>0</v>
      </c>
      <c r="U42" s="1225" t="e">
        <f>'EB-1'!U43/heizwerte!$C$27*heizwerte!$D$27*1000</f>
        <v>#VALUE!</v>
      </c>
      <c r="V42" s="1236">
        <f>'EB-1'!V43/heizwerte!$C$28*heizwerte!$D$28*1000</f>
        <v>0</v>
      </c>
      <c r="W42" s="1231">
        <f>'EB-1'!W43/heizwerte!$C$36*heizwerte!$D$36*1000</f>
        <v>0</v>
      </c>
      <c r="X42" s="1236">
        <f>'EB-1'!X43/heizwerte!$C$38*heizwerte!$D$38*1000</f>
        <v>66.118192984850566</v>
      </c>
      <c r="Y42" s="1231" t="e">
        <f>'EB-1'!Y43*'EB-3'!$D$75</f>
        <v>#VALUE!</v>
      </c>
      <c r="Z42" s="1223">
        <f>'EB-1'!Z43/heizwerte!$C$43*heizwerte!$D$43*1000</f>
        <v>0.10399890814794596</v>
      </c>
      <c r="AA42" s="1223" t="e">
        <f>'EB-1'!AA43/heizwerte!$C$41*heizwerte!$D$41*1000</f>
        <v>#VALUE!</v>
      </c>
      <c r="AB42" s="1225">
        <f>'EB-1'!AB43*'EB-3'!$D$75</f>
        <v>0</v>
      </c>
      <c r="AC42" s="1239">
        <f>'EB-1'!AC43*'EB-3'!$D$75</f>
        <v>4.1910439999999997E-3</v>
      </c>
      <c r="AD42" s="1231" t="e">
        <f>'EB-1'!AD43/heizwerte!$C$46*heizwerte!$D$46*1000</f>
        <v>#VALUE!</v>
      </c>
      <c r="AE42" s="1225">
        <f>'EB-1'!AE43*'EB-3'!$D$75</f>
        <v>49.605165951983999</v>
      </c>
      <c r="AF42" s="1225">
        <f>'EB-1'!AF43*'EB-3'!$D$75</f>
        <v>1.5528550720000001</v>
      </c>
      <c r="AG42" s="1225">
        <f>'EB-1'!AG43*'EB-3'!$D$75</f>
        <v>0</v>
      </c>
      <c r="AH42" s="987" t="e">
        <f t="shared" si="1"/>
        <v>#VALUE!</v>
      </c>
      <c r="AI42" s="155">
        <f t="shared" si="4"/>
        <v>39</v>
      </c>
      <c r="AL42" s="120"/>
      <c r="AM42" s="152"/>
      <c r="AN42" s="149"/>
    </row>
    <row r="43" spans="1:40" ht="11.25" customHeight="1">
      <c r="A43" s="1538"/>
      <c r="B43" s="151"/>
      <c r="C43" s="1540" t="s">
        <v>106</v>
      </c>
      <c r="D43" s="1540"/>
      <c r="E43" s="156">
        <f t="shared" si="0"/>
        <v>40</v>
      </c>
      <c r="F43" s="1255" t="e">
        <f>'EB-1'!F44/heizwerte!$C$4*heizwerte!$D$4*1000</f>
        <v>#VALUE!</v>
      </c>
      <c r="G43" s="1225">
        <f>'EB-1'!G44/heizwerte!$C$6*heizwerte!$D$6*1000</f>
        <v>0</v>
      </c>
      <c r="H43" s="1238">
        <v>0</v>
      </c>
      <c r="I43" s="1247">
        <f>'EB-1'!I44/heizwerte!$C$12*heizwerte!$D$12*1000</f>
        <v>0</v>
      </c>
      <c r="J43" s="1223">
        <v>10.06998657161067</v>
      </c>
      <c r="K43" s="1238">
        <f>'EB-1'!K44*heizwerte!$C$16/heizwerte!$D$16*1000</f>
        <v>0</v>
      </c>
      <c r="L43" s="1230" t="e">
        <f>'EB-1'!L44/heizwerte!$C$12*heizwerte!$D$12*1000</f>
        <v>#VALUE!</v>
      </c>
      <c r="M43" s="1231" t="e">
        <f>'EB-1'!M44/heizwerte!$C$21*heizwerte!$D$21*1000</f>
        <v>#VALUE!</v>
      </c>
      <c r="N43" s="1231" t="e">
        <f>'EB-1'!N44/heizwerte!$C$20*heizwerte!$D$20*1000</f>
        <v>#VALUE!</v>
      </c>
      <c r="O43" s="1223">
        <f>'EB-1'!O44/heizwerte!$C$23*heizwerte!$D$23*1000</f>
        <v>0</v>
      </c>
      <c r="P43" s="1231" t="e">
        <f>'EB-1'!P44/heizwerte!$C$22*heizwerte!$D$22*1000</f>
        <v>#VALUE!</v>
      </c>
      <c r="Q43" s="1225">
        <f>'EB-1'!Q44/heizwerte!$C$24*heizwerte!$D$24*1000</f>
        <v>4.5385901460352116</v>
      </c>
      <c r="R43" s="1223" t="e">
        <f>'EB-1'!R44/heizwerte!$C$25*heizwerte!$D$25*1000</f>
        <v>#VALUE!</v>
      </c>
      <c r="S43" s="1225">
        <f>'EB-1'!S44/heizwerte!$C$26*heizwerte!$D$26*1000</f>
        <v>0</v>
      </c>
      <c r="T43" s="1223" t="e">
        <f>'EB-1'!T44/heizwerte!$C$29*heizwerte!$D$29*1000</f>
        <v>#VALUE!</v>
      </c>
      <c r="U43" s="1225">
        <f>'EB-1'!U44/heizwerte!$C$27*heizwerte!$D$27*1000</f>
        <v>0.2811860242937082</v>
      </c>
      <c r="V43" s="1236">
        <f>'EB-1'!V44/heizwerte!$C$28*heizwerte!$D$28*1000</f>
        <v>0</v>
      </c>
      <c r="W43" s="1231">
        <f>'EB-1'!W44/heizwerte!$C$36*heizwerte!$D$36*1000</f>
        <v>0</v>
      </c>
      <c r="X43" s="1238">
        <f>'EB-1'!X44/heizwerte!$C$38*heizwerte!$D$38*1000</f>
        <v>448.84512761020886</v>
      </c>
      <c r="Y43" s="1231" t="e">
        <f>'EB-1'!Y44*'EB-3'!$D$75</f>
        <v>#VALUE!</v>
      </c>
      <c r="Z43" s="1225">
        <f>'EB-1'!Z44/heizwerte!$C$43*heizwerte!$D$43*1000</f>
        <v>3.4858141631235728</v>
      </c>
      <c r="AA43" s="1223" t="e">
        <f>'EB-1'!AA44/heizwerte!$C$41*heizwerte!$D$41*1000</f>
        <v>#VALUE!</v>
      </c>
      <c r="AB43" s="1223" t="e">
        <f>'EB-1'!AB44*'EB-3'!$D$75</f>
        <v>#VALUE!</v>
      </c>
      <c r="AC43" s="1239">
        <f>'EB-1'!AC44*'EB-3'!$D$75</f>
        <v>0</v>
      </c>
      <c r="AD43" s="1231" t="e">
        <f>'EB-1'!AD44/heizwerte!$C$46*heizwerte!$D$46*1000</f>
        <v>#VALUE!</v>
      </c>
      <c r="AE43" s="1225">
        <f>'EB-1'!AE44*'EB-3'!$D$75</f>
        <v>486.79925099932802</v>
      </c>
      <c r="AF43" s="1223">
        <f>'EB-1'!AF44*'EB-3'!$D$75</f>
        <v>168.83210442000001</v>
      </c>
      <c r="AG43" s="1223">
        <f>'EB-1'!AG44*'EB-3'!$D$75</f>
        <v>44.267491937999999</v>
      </c>
      <c r="AH43" s="987" t="e">
        <f t="shared" si="1"/>
        <v>#VALUE!</v>
      </c>
      <c r="AI43" s="155">
        <f t="shared" si="4"/>
        <v>40</v>
      </c>
      <c r="AL43" s="120"/>
      <c r="AM43" s="152"/>
      <c r="AN43" s="149"/>
    </row>
    <row r="44" spans="1:40" ht="11.25" customHeight="1">
      <c r="A44" s="1538"/>
      <c r="B44" s="151"/>
      <c r="C44" s="1540" t="s">
        <v>104</v>
      </c>
      <c r="D44" s="1540"/>
      <c r="E44" s="156">
        <f t="shared" si="0"/>
        <v>41</v>
      </c>
      <c r="F44" s="1255" t="e">
        <f>'EB-1'!F45/heizwerte!$C$4*heizwerte!$D$4*1000</f>
        <v>#VALUE!</v>
      </c>
      <c r="G44" s="1225">
        <f>'EB-1'!G45/heizwerte!$C$6*heizwerte!$D$6*1000</f>
        <v>0</v>
      </c>
      <c r="H44" s="1239">
        <v>0.60428835380493406</v>
      </c>
      <c r="I44" s="1247">
        <f>'EB-1'!I45/heizwerte!$C$12*heizwerte!$D$12*1000</f>
        <v>0</v>
      </c>
      <c r="J44" s="1225">
        <v>0</v>
      </c>
      <c r="K44" s="1238">
        <f>'EB-1'!K45*heizwerte!$C$16/heizwerte!$D$16*1000</f>
        <v>0</v>
      </c>
      <c r="L44" s="1230" t="e">
        <f>'EB-1'!L45/heizwerte!$C$12*heizwerte!$D$12*1000</f>
        <v>#VALUE!</v>
      </c>
      <c r="M44" s="1231" t="e">
        <f>'EB-1'!M45/heizwerte!$C$21*heizwerte!$D$21*1000</f>
        <v>#VALUE!</v>
      </c>
      <c r="N44" s="1231" t="e">
        <f>'EB-1'!N45/heizwerte!$C$20*heizwerte!$D$20*1000</f>
        <v>#VALUE!</v>
      </c>
      <c r="O44" s="1223" t="e">
        <f>'EB-1'!O45/heizwerte!$C$23*heizwerte!$D$23*1000</f>
        <v>#VALUE!</v>
      </c>
      <c r="P44" s="1231" t="e">
        <f>'EB-1'!P45/heizwerte!$C$22*heizwerte!$D$22*1000</f>
        <v>#VALUE!</v>
      </c>
      <c r="Q44" s="1225">
        <f>'EB-1'!Q45/heizwerte!$C$24*heizwerte!$D$24*1000</f>
        <v>9.6830558209362625</v>
      </c>
      <c r="R44" s="1223" t="e">
        <f>'EB-1'!R45/heizwerte!$C$25*heizwerte!$D$25*1000</f>
        <v>#VALUE!</v>
      </c>
      <c r="S44" s="1223" t="e">
        <f>'EB-1'!S45/heizwerte!$C$26*heizwerte!$D$26*1000</f>
        <v>#VALUE!</v>
      </c>
      <c r="T44" s="1223" t="e">
        <f>'EB-1'!T45/heizwerte!$C$29*heizwerte!$D$29*1000</f>
        <v>#VALUE!</v>
      </c>
      <c r="U44" s="1225" t="e">
        <f>'EB-1'!U45/heizwerte!$C$27*heizwerte!$D$27*1000</f>
        <v>#VALUE!</v>
      </c>
      <c r="V44" s="1236" t="e">
        <f>'EB-1'!V45/heizwerte!$C$28*heizwerte!$D$28*1000</f>
        <v>#VALUE!</v>
      </c>
      <c r="W44" s="1231">
        <f>'EB-1'!W45/heizwerte!$C$36*heizwerte!$D$36*1000</f>
        <v>0</v>
      </c>
      <c r="X44" s="1238">
        <f>'EB-1'!X45/heizwerte!$C$38*heizwerte!$D$38*1000</f>
        <v>575.60154224102632</v>
      </c>
      <c r="Y44" s="1231" t="e">
        <f>'EB-1'!Y45*'EB-3'!$D$75</f>
        <v>#VALUE!</v>
      </c>
      <c r="Z44" s="1223" t="e">
        <f>'EB-1'!Z45/heizwerte!$C$43*heizwerte!$D$43*1000</f>
        <v>#VALUE!</v>
      </c>
      <c r="AA44" s="1223">
        <f>'EB-1'!AA45/heizwerte!$C$41*heizwerte!$D$41*1000</f>
        <v>0.70021837041080925</v>
      </c>
      <c r="AB44" s="1223" t="e">
        <f>'EB-1'!AB45*'EB-3'!$D$75</f>
        <v>#VALUE!</v>
      </c>
      <c r="AC44" s="1239" t="e">
        <f>'EB-1'!AC45*'EB-3'!$D$75</f>
        <v>#VALUE!</v>
      </c>
      <c r="AD44" s="1231" t="e">
        <f>'EB-1'!AD45/heizwerte!$C$46*heizwerte!$D$46*1000</f>
        <v>#VALUE!</v>
      </c>
      <c r="AE44" s="1225">
        <f>'EB-1'!AE45*'EB-3'!$D$75</f>
        <v>781.72391539367993</v>
      </c>
      <c r="AF44" s="1225">
        <f>'EB-1'!AF45*'EB-3'!$D$75</f>
        <v>149.500664852</v>
      </c>
      <c r="AG44" s="1225">
        <f>'EB-1'!AG45*'EB-3'!$D$75</f>
        <v>406.677632152</v>
      </c>
      <c r="AH44" s="987" t="e">
        <f t="shared" si="1"/>
        <v>#VALUE!</v>
      </c>
      <c r="AI44" s="155">
        <f t="shared" si="4"/>
        <v>41</v>
      </c>
      <c r="AL44" s="120"/>
      <c r="AM44" s="152"/>
      <c r="AN44" s="149"/>
    </row>
    <row r="45" spans="1:40" ht="11.25" customHeight="1">
      <c r="A45" s="1538"/>
      <c r="B45" s="151"/>
      <c r="C45" s="1540" t="s">
        <v>210</v>
      </c>
      <c r="D45" s="1540"/>
      <c r="E45" s="156">
        <f t="shared" si="0"/>
        <v>42</v>
      </c>
      <c r="F45" s="1247">
        <f>'EB-1'!F46/heizwerte!$C$4*heizwerte!$D$4*1000</f>
        <v>0</v>
      </c>
      <c r="G45" s="1225">
        <f>'EB-1'!G46/heizwerte!$C$6*heizwerte!$D$6*1000</f>
        <v>0</v>
      </c>
      <c r="H45" s="1238">
        <v>0</v>
      </c>
      <c r="I45" s="1247">
        <f>'EB-1'!I46/heizwerte!$C$12*heizwerte!$D$12*1000</f>
        <v>0</v>
      </c>
      <c r="J45" s="1225">
        <v>0</v>
      </c>
      <c r="K45" s="1238">
        <f>'EB-1'!K46*heizwerte!$C$16/heizwerte!$D$16*1000</f>
        <v>0</v>
      </c>
      <c r="L45" s="1257">
        <f>'EB-1'!L46/heizwerte!$C$12*heizwerte!$D$12*1000</f>
        <v>0</v>
      </c>
      <c r="M45" s="1225">
        <f>'EB-1'!M46/heizwerte!$C$21*heizwerte!$D$21*1000</f>
        <v>0</v>
      </c>
      <c r="N45" s="1225">
        <f>'EB-1'!N46/heizwerte!$C$20*heizwerte!$D$20*1000</f>
        <v>0</v>
      </c>
      <c r="O45" s="1223" t="e">
        <f>'EB-1'!O46/heizwerte!$C$23*heizwerte!$D$23*1000</f>
        <v>#VALUE!</v>
      </c>
      <c r="P45" s="1225">
        <f>'EB-1'!P46/heizwerte!$C$22*heizwerte!$D$22*1000</f>
        <v>0</v>
      </c>
      <c r="Q45" s="1225">
        <f>'EB-1'!Q46/heizwerte!$C$24*heizwerte!$D$24*1000</f>
        <v>11.388221645966972</v>
      </c>
      <c r="R45" s="1223" t="e">
        <f>'EB-1'!R46/heizwerte!$C$25*heizwerte!$D$25*1000</f>
        <v>#VALUE!</v>
      </c>
      <c r="S45" s="1225">
        <f>'EB-1'!S46/heizwerte!$C$26*heizwerte!$D$26*1000</f>
        <v>0</v>
      </c>
      <c r="T45" s="1225">
        <f>'EB-1'!T46/heizwerte!$C$29*heizwerte!$D$29*1000</f>
        <v>0</v>
      </c>
      <c r="U45" s="1225">
        <f>'EB-1'!U46/heizwerte!$C$27*heizwerte!$D$27*1000</f>
        <v>1.6346731267913197</v>
      </c>
      <c r="V45" s="1238" t="e">
        <f>'EB-1'!V46/heizwerte!$C$28*heizwerte!$D$28*1000</f>
        <v>#VALUE!</v>
      </c>
      <c r="W45" s="1225">
        <f>'EB-1'!W46/heizwerte!$C$36*heizwerte!$D$36*1000</f>
        <v>0</v>
      </c>
      <c r="X45" s="1238">
        <f>'EB-1'!X46/heizwerte!$C$38*heizwerte!$D$38*1000</f>
        <v>120.06779718848098</v>
      </c>
      <c r="Y45" s="1225">
        <f>'EB-1'!Y46*'EB-3'!$D$75</f>
        <v>0</v>
      </c>
      <c r="Z45" s="1225">
        <f>'EB-1'!Z46/heizwerte!$C$43*heizwerte!$D$43*1000</f>
        <v>0</v>
      </c>
      <c r="AA45" s="1225" t="e">
        <f>'EB-1'!AA46/heizwerte!$C$41*heizwerte!$D$41*1000</f>
        <v>#VALUE!</v>
      </c>
      <c r="AB45" s="1237">
        <f>'EB-1'!AB46*'EB-3'!$D$75</f>
        <v>0</v>
      </c>
      <c r="AC45" s="1239">
        <f>'EB-1'!AC46*'EB-3'!$D$75</f>
        <v>7.2615780532646066E-3</v>
      </c>
      <c r="AD45" s="1225" t="e">
        <f>'EB-1'!AD46/heizwerte!$C$46*heizwerte!$D$46*1000</f>
        <v>#VALUE!</v>
      </c>
      <c r="AE45" s="1225">
        <f>'EB-1'!AE46*'EB-3'!$D$75</f>
        <v>247.62380957927999</v>
      </c>
      <c r="AF45" s="1225">
        <f>'EB-1'!AF46*'EB-3'!$D$75</f>
        <v>11.505822564000001</v>
      </c>
      <c r="AG45" s="1225">
        <f>'EB-1'!AG46*'EB-3'!$D$75</f>
        <v>0</v>
      </c>
      <c r="AH45" s="987" t="e">
        <f t="shared" si="1"/>
        <v>#VALUE!</v>
      </c>
      <c r="AI45" s="155">
        <f t="shared" si="4"/>
        <v>42</v>
      </c>
      <c r="AL45" s="120"/>
      <c r="AM45" s="152"/>
      <c r="AN45" s="149"/>
    </row>
    <row r="46" spans="1:40" ht="11.25" customHeight="1">
      <c r="A46" s="1538"/>
      <c r="B46" s="151"/>
      <c r="C46" s="1540" t="s">
        <v>102</v>
      </c>
      <c r="D46" s="1540"/>
      <c r="E46" s="156">
        <f t="shared" si="0"/>
        <v>43</v>
      </c>
      <c r="F46" s="1247">
        <f>'EB-1'!F47/heizwerte!$C$4*heizwerte!$D$4*1000</f>
        <v>70.044492971202402</v>
      </c>
      <c r="G46" s="1225">
        <f>'EB-1'!G47/heizwerte!$C$6*heizwerte!$D$6*1000</f>
        <v>0</v>
      </c>
      <c r="H46" s="1239">
        <v>18.942799714673441</v>
      </c>
      <c r="I46" s="1247">
        <f>'EB-1'!I47/heizwerte!$C$12*heizwerte!$D$12*1000</f>
        <v>0</v>
      </c>
      <c r="J46" s="1225">
        <v>158.56912788317186</v>
      </c>
      <c r="K46" s="1238">
        <f>'EB-1'!K47*heizwerte!$C$16/heizwerte!$D$16*1000</f>
        <v>0</v>
      </c>
      <c r="L46" s="1230" t="e">
        <f>'EB-1'!L47/heizwerte!$C$12*heizwerte!$D$12*1000</f>
        <v>#VALUE!</v>
      </c>
      <c r="M46" s="1231" t="e">
        <f>'EB-1'!M47/heizwerte!$C$21*heizwerte!$D$21*1000</f>
        <v>#VALUE!</v>
      </c>
      <c r="N46" s="1231" t="e">
        <f>'EB-1'!N47/heizwerte!$C$20*heizwerte!$D$20*1000</f>
        <v>#VALUE!</v>
      </c>
      <c r="O46" s="1225">
        <f>'EB-1'!O47/heizwerte!$C$23*heizwerte!$D$23*1000</f>
        <v>0.98708943776794733</v>
      </c>
      <c r="P46" s="1231" t="e">
        <f>'EB-1'!P47/heizwerte!$C$22*heizwerte!$D$22*1000</f>
        <v>#VALUE!</v>
      </c>
      <c r="Q46" s="1225">
        <f>'EB-1'!Q47/heizwerte!$C$24*heizwerte!$D$24*1000</f>
        <v>28.808141121877984</v>
      </c>
      <c r="R46" s="1223" t="e">
        <f>'EB-1'!R47/heizwerte!$C$25*heizwerte!$D$25*1000</f>
        <v>#VALUE!</v>
      </c>
      <c r="S46" s="1223" t="e">
        <f>'EB-1'!S47/heizwerte!$C$26*heizwerte!$D$26*1000</f>
        <v>#VALUE!</v>
      </c>
      <c r="T46" s="1225" t="e">
        <f>'EB-1'!T47/heizwerte!$C$29*heizwerte!$D$29*1000</f>
        <v>#VALUE!</v>
      </c>
      <c r="U46" s="1225">
        <f>'EB-1'!U47/heizwerte!$C$27*heizwerte!$D$27*1000</f>
        <v>3.8014194076702608</v>
      </c>
      <c r="V46" s="1236">
        <f>'EB-1'!V47/heizwerte!$C$28*heizwerte!$D$28*1000</f>
        <v>0</v>
      </c>
      <c r="W46" s="1231">
        <f>'EB-1'!W47/heizwerte!$C$36*heizwerte!$D$36*1000</f>
        <v>0</v>
      </c>
      <c r="X46" s="1238">
        <f>'EB-1'!X47/heizwerte!$C$38*heizwerte!$D$38*1000</f>
        <v>844.7461102770576</v>
      </c>
      <c r="Y46" s="1231" t="e">
        <f>'EB-1'!Y47*'EB-3'!$D$75</f>
        <v>#VALUE!</v>
      </c>
      <c r="Z46" s="1223">
        <f>'EB-1'!Z47/heizwerte!$C$43*heizwerte!$D$43*1000</f>
        <v>0.41845229971338882</v>
      </c>
      <c r="AA46" s="1225">
        <f>'EB-1'!AA47/heizwerte!$C$41*heizwerte!$D$41*1000</f>
        <v>33.480176061143723</v>
      </c>
      <c r="AB46" s="1225">
        <f>'EB-1'!AB47*'EB-3'!$D$75</f>
        <v>124.573258342</v>
      </c>
      <c r="AC46" s="1235">
        <f>'EB-1'!AC47*'EB-3'!$D$75</f>
        <v>2.7378507547302413</v>
      </c>
      <c r="AD46" s="1231" t="e">
        <f>'EB-1'!AD47/heizwerte!$C$46*heizwerte!$D$46*1000</f>
        <v>#VALUE!</v>
      </c>
      <c r="AE46" s="1225">
        <f>'EB-1'!AE47*'EB-3'!$D$75</f>
        <v>272.570466404304</v>
      </c>
      <c r="AF46" s="1223">
        <f>'EB-1'!AF47*'EB-3'!$D$75</f>
        <v>3.6434240199999999</v>
      </c>
      <c r="AG46" s="1225">
        <f>'EB-1'!AG47*'EB-3'!$D$75</f>
        <v>277.26090442200007</v>
      </c>
      <c r="AH46" s="987" t="e">
        <f t="shared" si="1"/>
        <v>#VALUE!</v>
      </c>
      <c r="AI46" s="155">
        <f t="shared" si="4"/>
        <v>43</v>
      </c>
      <c r="AL46" s="120"/>
      <c r="AM46" s="152"/>
      <c r="AN46" s="149"/>
    </row>
    <row r="47" spans="1:40" ht="11.25" customHeight="1">
      <c r="A47" s="1538"/>
      <c r="B47" s="151"/>
      <c r="C47" s="1540" t="s">
        <v>101</v>
      </c>
      <c r="D47" s="1540"/>
      <c r="E47" s="156">
        <f t="shared" si="0"/>
        <v>44</v>
      </c>
      <c r="F47" s="1247">
        <f>'EB-1'!F48/heizwerte!$C$4*heizwerte!$D$4*1000</f>
        <v>0</v>
      </c>
      <c r="G47" s="1225">
        <f>'EB-1'!G48/heizwerte!$C$6*heizwerte!$D$6*1000</f>
        <v>0</v>
      </c>
      <c r="H47" s="1238">
        <v>23.925422248512472</v>
      </c>
      <c r="I47" s="1247">
        <f>'EB-1'!I48/heizwerte!$C$12*heizwerte!$D$12*1000</f>
        <v>0</v>
      </c>
      <c r="J47" s="1225">
        <v>0</v>
      </c>
      <c r="K47" s="1238">
        <f>'EB-1'!K48*heizwerte!$C$16/heizwerte!$D$16*1000</f>
        <v>0</v>
      </c>
      <c r="L47" s="1230" t="e">
        <f>'EB-1'!L48/heizwerte!$C$12*heizwerte!$D$12*1000</f>
        <v>#VALUE!</v>
      </c>
      <c r="M47" s="1231" t="e">
        <f>'EB-1'!M48/heizwerte!$C$21*heizwerte!$D$21*1000</f>
        <v>#VALUE!</v>
      </c>
      <c r="N47" s="1231" t="e">
        <f>'EB-1'!N48/heizwerte!$C$20*heizwerte!$D$20*1000</f>
        <v>#VALUE!</v>
      </c>
      <c r="O47" s="1223" t="e">
        <f>'EB-1'!O48/heizwerte!$C$23*heizwerte!$D$23*1000</f>
        <v>#VALUE!</v>
      </c>
      <c r="P47" s="1231" t="e">
        <f>'EB-1'!P48/heizwerte!$C$22*heizwerte!$D$22*1000</f>
        <v>#VALUE!</v>
      </c>
      <c r="Q47" s="1225">
        <f>'EB-1'!Q48/heizwerte!$C$24*heizwerte!$D$24*1000</f>
        <v>5.3486078886310908</v>
      </c>
      <c r="R47" s="1225">
        <f>'EB-1'!R48/heizwerte!$C$25*heizwerte!$D$25*1000</f>
        <v>0</v>
      </c>
      <c r="S47" s="1225">
        <f>'EB-1'!S48/heizwerte!$C$26*heizwerte!$D$26*1000</f>
        <v>0</v>
      </c>
      <c r="T47" s="1225" t="e">
        <f>'EB-1'!T48/heizwerte!$C$29*heizwerte!$D$29*1000</f>
        <v>#VALUE!</v>
      </c>
      <c r="U47" s="1225">
        <f>'EB-1'!U48/heizwerte!$C$27*heizwerte!$D$27*1000</f>
        <v>1.2224648560120104</v>
      </c>
      <c r="V47" s="1236">
        <f>'EB-1'!V48/heizwerte!$C$28*heizwerte!$D$28*1000</f>
        <v>0</v>
      </c>
      <c r="W47" s="1231">
        <f>'EB-1'!W48/heizwerte!$C$36*heizwerte!$D$36*1000</f>
        <v>0</v>
      </c>
      <c r="X47" s="1238">
        <f>'EB-1'!X48/heizwerte!$C$38*heizwerte!$D$38*1000</f>
        <v>212.1170670124198</v>
      </c>
      <c r="Y47" s="1231" t="e">
        <f>'EB-1'!Y48*'EB-3'!$D$75</f>
        <v>#VALUE!</v>
      </c>
      <c r="Z47" s="1225">
        <f>'EB-1'!Z48/heizwerte!$C$43*heizwerte!$D$43*1000</f>
        <v>0</v>
      </c>
      <c r="AA47" s="1223" t="e">
        <f>'EB-1'!AA48/heizwerte!$C$41*heizwerte!$D$41*1000</f>
        <v>#VALUE!</v>
      </c>
      <c r="AB47" s="1225">
        <f>'EB-1'!AB48*'EB-3'!$D$75</f>
        <v>0</v>
      </c>
      <c r="AC47" s="1235">
        <f>'EB-1'!AC48*'EB-3'!$D$75</f>
        <v>6.6116684421535602E-5</v>
      </c>
      <c r="AD47" s="1231" t="e">
        <f>'EB-1'!AD48/heizwerte!$C$46*heizwerte!$D$46*1000</f>
        <v>#VALUE!</v>
      </c>
      <c r="AE47" s="1225">
        <f>'EB-1'!AE48*'EB-3'!$D$75</f>
        <v>246.521093851872</v>
      </c>
      <c r="AF47" s="1223" t="e">
        <f>'EB-1'!AF48*'EB-3'!$D$75</f>
        <v>#VALUE!</v>
      </c>
      <c r="AG47" s="1223" t="e">
        <f>'EB-1'!AG48*'EB-3'!$D$75</f>
        <v>#VALUE!</v>
      </c>
      <c r="AH47" s="987" t="e">
        <f t="shared" si="1"/>
        <v>#VALUE!</v>
      </c>
      <c r="AI47" s="155">
        <f t="shared" si="4"/>
        <v>44</v>
      </c>
      <c r="AL47" s="120"/>
      <c r="AM47" s="152"/>
      <c r="AN47" s="149"/>
    </row>
    <row r="48" spans="1:40" ht="11.25" customHeight="1">
      <c r="A48" s="1538"/>
      <c r="B48" s="151"/>
      <c r="C48" s="1540" t="s">
        <v>100</v>
      </c>
      <c r="D48" s="1540"/>
      <c r="E48" s="156">
        <f t="shared" si="0"/>
        <v>45</v>
      </c>
      <c r="F48" s="1247" t="e">
        <f>'EB-1'!F49/heizwerte!$C$4*heizwerte!$D$4*1000</f>
        <v>#VALUE!</v>
      </c>
      <c r="G48" s="1225">
        <f>'EB-1'!G49/heizwerte!$C$6*heizwerte!$D$6*1000</f>
        <v>0</v>
      </c>
      <c r="H48" s="1238">
        <v>0</v>
      </c>
      <c r="I48" s="1247">
        <f>'EB-1'!I49/heizwerte!$C$12*heizwerte!$D$12*1000</f>
        <v>0</v>
      </c>
      <c r="J48" s="1225">
        <v>7.4529461580455855E-2</v>
      </c>
      <c r="K48" s="1238">
        <f>'EB-1'!K49*heizwerte!$C$16/heizwerte!$D$16*1000</f>
        <v>0</v>
      </c>
      <c r="L48" s="1230" t="e">
        <f>'EB-1'!L49/heizwerte!$C$12*heizwerte!$D$12*1000</f>
        <v>#VALUE!</v>
      </c>
      <c r="M48" s="1231" t="e">
        <f>'EB-1'!M49/heizwerte!$C$21*heizwerte!$D$21*1000</f>
        <v>#VALUE!</v>
      </c>
      <c r="N48" s="1231" t="e">
        <f>'EB-1'!N49/heizwerte!$C$20*heizwerte!$D$20*1000</f>
        <v>#VALUE!</v>
      </c>
      <c r="O48" s="1223" t="e">
        <f>'EB-1'!O49/heizwerte!$C$23*heizwerte!$D$23*1000</f>
        <v>#VALUE!</v>
      </c>
      <c r="P48" s="1231" t="e">
        <f>'EB-1'!P49/heizwerte!$C$22*heizwerte!$D$22*1000</f>
        <v>#VALUE!</v>
      </c>
      <c r="Q48" s="1225">
        <f>'EB-1'!Q49/heizwerte!$C$24*heizwerte!$D$24*1000</f>
        <v>18.531663709567354</v>
      </c>
      <c r="R48" s="1223" t="e">
        <f>'EB-1'!R49/heizwerte!$C$25*heizwerte!$D$25*1000</f>
        <v>#VALUE!</v>
      </c>
      <c r="S48" s="1225">
        <f>'EB-1'!S49/heizwerte!$C$26*heizwerte!$D$26*1000</f>
        <v>0</v>
      </c>
      <c r="T48" s="1225">
        <f>'EB-1'!T49/heizwerte!$C$29*heizwerte!$D$29*1000</f>
        <v>0</v>
      </c>
      <c r="U48" s="1225">
        <f>'EB-1'!U49/heizwerte!$C$27*heizwerte!$D$27*1000</f>
        <v>2.422785587552887</v>
      </c>
      <c r="V48" s="1236">
        <f>'EB-1'!V49/heizwerte!$C$28*heizwerte!$D$28*1000</f>
        <v>0</v>
      </c>
      <c r="W48" s="1231">
        <f>'EB-1'!W49/heizwerte!$C$36*heizwerte!$D$36*1000</f>
        <v>0</v>
      </c>
      <c r="X48" s="1238">
        <f>'EB-1'!X49/heizwerte!$C$38*heizwerte!$D$38*1000</f>
        <v>125.73601064555753</v>
      </c>
      <c r="Y48" s="1231" t="e">
        <f>'EB-1'!Y49*'EB-3'!$D$75</f>
        <v>#VALUE!</v>
      </c>
      <c r="Z48" s="1223" t="e">
        <f>'EB-1'!Z49/heizwerte!$C$43*heizwerte!$D$43*1000</f>
        <v>#VALUE!</v>
      </c>
      <c r="AA48" s="1223">
        <f>'EB-1'!AA49/heizwerte!$C$41*heizwerte!$D$41*1000</f>
        <v>16.338576497884535</v>
      </c>
      <c r="AB48" s="1225">
        <f>'EB-1'!AB49*'EB-3'!$D$75</f>
        <v>0</v>
      </c>
      <c r="AC48" s="1239">
        <f>'EB-1'!AC49*'EB-3'!$D$75</f>
        <v>0.62267235152863687</v>
      </c>
      <c r="AD48" s="1231" t="e">
        <f>'EB-1'!AD49/heizwerte!$C$46*heizwerte!$D$46*1000</f>
        <v>#VALUE!</v>
      </c>
      <c r="AE48" s="1225">
        <f>'EB-1'!AE49*'EB-3'!$D$75</f>
        <v>182.97227949480001</v>
      </c>
      <c r="AF48" s="1225" t="e">
        <f>'EB-1'!AF49*'EB-3'!$D$75</f>
        <v>#VALUE!</v>
      </c>
      <c r="AG48" s="1223" t="e">
        <f>'EB-1'!AG49*'EB-3'!$D$75</f>
        <v>#VALUE!</v>
      </c>
      <c r="AH48" s="987" t="e">
        <f t="shared" si="1"/>
        <v>#VALUE!</v>
      </c>
      <c r="AI48" s="155">
        <f t="shared" si="4"/>
        <v>45</v>
      </c>
      <c r="AL48" s="120"/>
      <c r="AM48" s="152"/>
      <c r="AN48" s="149"/>
    </row>
    <row r="49" spans="1:40" ht="11.25" customHeight="1">
      <c r="A49" s="1538"/>
      <c r="B49" s="151"/>
      <c r="C49" s="1540" t="s">
        <v>99</v>
      </c>
      <c r="D49" s="1540"/>
      <c r="E49" s="156">
        <f t="shared" si="0"/>
        <v>46</v>
      </c>
      <c r="F49" s="1255" t="e">
        <f>'EB-1'!F50/heizwerte!$C$4*heizwerte!$D$4*1000</f>
        <v>#VALUE!</v>
      </c>
      <c r="G49" s="1225">
        <f>'EB-1'!G50/heizwerte!$C$6*heizwerte!$D$6*1000</f>
        <v>0</v>
      </c>
      <c r="H49" s="1239">
        <v>1.568630571696997</v>
      </c>
      <c r="I49" s="1247">
        <f>'EB-1'!I50/heizwerte!$C$12*heizwerte!$D$12*1000</f>
        <v>0</v>
      </c>
      <c r="J49" s="1225">
        <v>0</v>
      </c>
      <c r="K49" s="1238">
        <f>'EB-1'!K50*heizwerte!$C$16/heizwerte!$D$16*1000</f>
        <v>0</v>
      </c>
      <c r="L49" s="1230" t="e">
        <f>'EB-1'!L50/heizwerte!$C$12*heizwerte!$D$12*1000</f>
        <v>#VALUE!</v>
      </c>
      <c r="M49" s="1231" t="e">
        <f>'EB-1'!M50/heizwerte!$C$21*heizwerte!$D$21*1000</f>
        <v>#VALUE!</v>
      </c>
      <c r="N49" s="1231" t="e">
        <f>'EB-1'!N50/heizwerte!$C$20*heizwerte!$D$20*1000</f>
        <v>#VALUE!</v>
      </c>
      <c r="O49" s="1223">
        <f>'EB-1'!O50/heizwerte!$C$23*heizwerte!$D$23*1000</f>
        <v>0.97190472393414196</v>
      </c>
      <c r="P49" s="1231" t="e">
        <f>'EB-1'!P50/heizwerte!$C$22*heizwerte!$D$22*1000</f>
        <v>#VALUE!</v>
      </c>
      <c r="Q49" s="1225">
        <f>'EB-1'!Q50/heizwerte!$C$24*heizwerte!$D$24*1000</f>
        <v>18.602804694963829</v>
      </c>
      <c r="R49" s="1223" t="e">
        <f>'EB-1'!R50/heizwerte!$C$25*heizwerte!$D$25*1000</f>
        <v>#VALUE!</v>
      </c>
      <c r="S49" s="1225">
        <f>'EB-1'!S50/heizwerte!$C$26*heizwerte!$D$26*1000</f>
        <v>0</v>
      </c>
      <c r="T49" s="1223" t="e">
        <f>'EB-1'!T50/heizwerte!$C$29*heizwerte!$D$29*1000</f>
        <v>#VALUE!</v>
      </c>
      <c r="U49" s="1225">
        <f>'EB-1'!U50/heizwerte!$C$27*heizwerte!$D$27*1000</f>
        <v>3.9080114644465676</v>
      </c>
      <c r="V49" s="1236">
        <f>'EB-1'!V50/heizwerte!$C$28*heizwerte!$D$28*1000</f>
        <v>0</v>
      </c>
      <c r="W49" s="1231">
        <f>'EB-1'!W50/heizwerte!$C$36*heizwerte!$D$36*1000</f>
        <v>0</v>
      </c>
      <c r="X49" s="1238">
        <f>'EB-1'!X50/heizwerte!$C$38*heizwerte!$D$38*1000</f>
        <v>165.17056776306814</v>
      </c>
      <c r="Y49" s="1231" t="e">
        <f>'EB-1'!Y50*'EB-3'!$D$75</f>
        <v>#VALUE!</v>
      </c>
      <c r="Z49" s="1223" t="e">
        <f>'EB-1'!Z50/heizwerte!$C$43*heizwerte!$D$43*1000</f>
        <v>#VALUE!</v>
      </c>
      <c r="AA49" s="1225">
        <f>'EB-1'!AA50/heizwerte!$C$41*heizwerte!$D$41*1000</f>
        <v>2.4994540739729771</v>
      </c>
      <c r="AB49" s="1223" t="e">
        <f>'EB-1'!AB50*'EB-3'!$D$75</f>
        <v>#VALUE!</v>
      </c>
      <c r="AC49" s="1239">
        <f>'EB-1'!AC50*'EB-3'!$D$75</f>
        <v>0.32599931530813336</v>
      </c>
      <c r="AD49" s="1231" t="e">
        <f>'EB-1'!AD50/heizwerte!$C$46*heizwerte!$D$46*1000</f>
        <v>#VALUE!</v>
      </c>
      <c r="AE49" s="1225">
        <f>'EB-1'!AE50*'EB-3'!$D$75</f>
        <v>264.16120824705598</v>
      </c>
      <c r="AF49" s="1225">
        <f>'EB-1'!AF50*'EB-3'!$D$75</f>
        <v>32.831818071999997</v>
      </c>
      <c r="AG49" s="1223" t="e">
        <f>'EB-1'!AG50*'EB-3'!$D$75</f>
        <v>#VALUE!</v>
      </c>
      <c r="AH49" s="987" t="e">
        <f t="shared" si="1"/>
        <v>#VALUE!</v>
      </c>
      <c r="AI49" s="155">
        <f t="shared" si="4"/>
        <v>46</v>
      </c>
      <c r="AL49" s="120"/>
      <c r="AM49" s="152"/>
      <c r="AN49" s="149"/>
    </row>
    <row r="50" spans="1:40" ht="11.25" customHeight="1">
      <c r="A50" s="1538"/>
      <c r="B50" s="151"/>
      <c r="C50" s="1540" t="s">
        <v>98</v>
      </c>
      <c r="D50" s="1540"/>
      <c r="E50" s="156">
        <f t="shared" si="0"/>
        <v>47</v>
      </c>
      <c r="F50" s="1247">
        <f>'EB-1'!F51/heizwerte!$C$4*heizwerte!$D$4*1000</f>
        <v>0</v>
      </c>
      <c r="G50" s="1225">
        <f>'EB-1'!G51/heizwerte!$C$6*heizwerte!$D$6*1000</f>
        <v>0</v>
      </c>
      <c r="H50" s="1238">
        <v>0</v>
      </c>
      <c r="I50" s="1247">
        <f>'EB-1'!I51/heizwerte!$C$12*heizwerte!$D$12*1000</f>
        <v>0</v>
      </c>
      <c r="J50" s="1225">
        <v>1.4656094643100857</v>
      </c>
      <c r="K50" s="1238">
        <f>'EB-1'!K51*heizwerte!$C$16/heizwerte!$D$16*1000</f>
        <v>0</v>
      </c>
      <c r="L50" s="1230" t="e">
        <f>'EB-1'!L51/heizwerte!$C$12*heizwerte!$D$12*1000</f>
        <v>#VALUE!</v>
      </c>
      <c r="M50" s="1231" t="e">
        <f>'EB-1'!M51/heizwerte!$C$21*heizwerte!$D$21*1000</f>
        <v>#VALUE!</v>
      </c>
      <c r="N50" s="1231" t="e">
        <f>'EB-1'!N51/heizwerte!$C$20*heizwerte!$D$20*1000</f>
        <v>#VALUE!</v>
      </c>
      <c r="O50" s="1223" t="e">
        <f>'EB-1'!O51/heizwerte!$C$23*heizwerte!$D$23*1000</f>
        <v>#VALUE!</v>
      </c>
      <c r="P50" s="1231" t="e">
        <f>'EB-1'!P51/heizwerte!$C$22*heizwerte!$D$22*1000</f>
        <v>#VALUE!</v>
      </c>
      <c r="Q50" s="1225">
        <f>'EB-1'!Q51/heizwerte!$C$24*heizwerte!$D$24*1000</f>
        <v>5.9030640098266689</v>
      </c>
      <c r="R50" s="1223" t="e">
        <f>'EB-1'!R51/heizwerte!$C$25*heizwerte!$D$25*1000</f>
        <v>#VALUE!</v>
      </c>
      <c r="S50" s="1225">
        <f>'EB-1'!S51/heizwerte!$C$26*heizwerte!$D$26*1000</f>
        <v>0</v>
      </c>
      <c r="T50" s="1223" t="e">
        <f>'EB-1'!T51/heizwerte!$C$29*heizwerte!$D$29*1000</f>
        <v>#VALUE!</v>
      </c>
      <c r="U50" s="1225">
        <f>'EB-1'!U51/heizwerte!$C$27*heizwerte!$D$27*1000</f>
        <v>0.60420363040807967</v>
      </c>
      <c r="V50" s="1236">
        <f>'EB-1'!V51/heizwerte!$C$28*heizwerte!$D$28*1000</f>
        <v>0</v>
      </c>
      <c r="W50" s="1231">
        <f>'EB-1'!W51/heizwerte!$C$36*heizwerte!$D$36*1000</f>
        <v>0</v>
      </c>
      <c r="X50" s="1238">
        <f>'EB-1'!X51/heizwerte!$C$38*heizwerte!$D$38*1000</f>
        <v>60.242015831854786</v>
      </c>
      <c r="Y50" s="1231" t="e">
        <f>'EB-1'!Y51*'EB-3'!$D$75</f>
        <v>#VALUE!</v>
      </c>
      <c r="Z50" s="1225">
        <f>'EB-1'!Z51/heizwerte!$C$43*heizwerte!$D$43*1000</f>
        <v>0</v>
      </c>
      <c r="AA50" s="1225" t="e">
        <f>'EB-1'!AA51/heizwerte!$C$41*heizwerte!$D$41*1000</f>
        <v>#VALUE!</v>
      </c>
      <c r="AB50" s="1225">
        <f>'EB-1'!AB51*'EB-3'!$D$75</f>
        <v>0</v>
      </c>
      <c r="AC50" s="1239">
        <f>'EB-1'!AC51*'EB-3'!$D$75</f>
        <v>8.7582725065292147E-2</v>
      </c>
      <c r="AD50" s="1231" t="e">
        <f>'EB-1'!AD51/heizwerte!$C$46*heizwerte!$D$46*1000</f>
        <v>#VALUE!</v>
      </c>
      <c r="AE50" s="1225">
        <f>'EB-1'!AE51*'EB-3'!$D$75</f>
        <v>110.84274462960001</v>
      </c>
      <c r="AF50" s="1225">
        <f>'EB-1'!AF51*'EB-3'!$D$75</f>
        <v>14.221179456000002</v>
      </c>
      <c r="AG50" s="1223" t="e">
        <f>'EB-1'!AG51*'EB-3'!$D$75</f>
        <v>#VALUE!</v>
      </c>
      <c r="AH50" s="987" t="e">
        <f t="shared" si="1"/>
        <v>#VALUE!</v>
      </c>
      <c r="AI50" s="155">
        <f t="shared" si="4"/>
        <v>47</v>
      </c>
      <c r="AL50" s="120"/>
      <c r="AM50" s="152"/>
      <c r="AN50" s="149"/>
    </row>
    <row r="51" spans="1:40" ht="11.25" customHeight="1">
      <c r="A51" s="1538"/>
      <c r="B51" s="151"/>
      <c r="C51" s="1540" t="s">
        <v>97</v>
      </c>
      <c r="D51" s="1540"/>
      <c r="E51" s="156">
        <f t="shared" si="0"/>
        <v>48</v>
      </c>
      <c r="F51" s="1247">
        <f>'EB-1'!F52/heizwerte!$C$4*heizwerte!$D$4*1000</f>
        <v>0</v>
      </c>
      <c r="G51" s="1225">
        <f>'EB-1'!G52/heizwerte!$C$6*heizwerte!$D$6*1000</f>
        <v>0</v>
      </c>
      <c r="H51" s="1238">
        <v>0</v>
      </c>
      <c r="I51" s="1247">
        <f>'EB-1'!I52/heizwerte!$C$12*heizwerte!$D$12*1000</f>
        <v>0</v>
      </c>
      <c r="J51" s="1225">
        <v>9.6137637939558314</v>
      </c>
      <c r="K51" s="1238">
        <f>'EB-1'!K52*heizwerte!$C$16/heizwerte!$D$16*1000</f>
        <v>0</v>
      </c>
      <c r="L51" s="1230" t="e">
        <f>'EB-1'!L52/heizwerte!$C$12*heizwerte!$D$12*1000</f>
        <v>#VALUE!</v>
      </c>
      <c r="M51" s="1231" t="e">
        <f>'EB-1'!M52/heizwerte!$C$21*heizwerte!$D$21*1000</f>
        <v>#VALUE!</v>
      </c>
      <c r="N51" s="1231" t="e">
        <f>'EB-1'!N52/heizwerte!$C$20*heizwerte!$D$20*1000</f>
        <v>#VALUE!</v>
      </c>
      <c r="O51" s="1223" t="e">
        <f>'EB-1'!O52/heizwerte!$C$23*heizwerte!$D$23*1000</f>
        <v>#VALUE!</v>
      </c>
      <c r="P51" s="1231" t="e">
        <f>'EB-1'!P52/heizwerte!$C$22*heizwerte!$D$22*1000</f>
        <v>#VALUE!</v>
      </c>
      <c r="Q51" s="1225">
        <f>'EB-1'!Q52/heizwerte!$C$24*heizwerte!$D$24*1000</f>
        <v>8.7357718029207039</v>
      </c>
      <c r="R51" s="1225">
        <f>'EB-1'!R52/heizwerte!$C$25*heizwerte!$D$25*1000</f>
        <v>0</v>
      </c>
      <c r="S51" s="1225">
        <f>'EB-1'!S52/heizwerte!$C$26*heizwerte!$D$26*1000</f>
        <v>0</v>
      </c>
      <c r="T51" s="1223" t="e">
        <f>'EB-1'!T52/heizwerte!$C$29*heizwerte!$D$29*1000</f>
        <v>#VALUE!</v>
      </c>
      <c r="U51" s="1225">
        <f>'EB-1'!U52/heizwerte!$C$27*heizwerte!$D$27*1000</f>
        <v>0.87778081070015002</v>
      </c>
      <c r="V51" s="1236">
        <f>'EB-1'!V52/heizwerte!$C$28*heizwerte!$D$28*1000</f>
        <v>0</v>
      </c>
      <c r="W51" s="1231">
        <f>'EB-1'!W52/heizwerte!$C$36*heizwerte!$D$36*1000</f>
        <v>0</v>
      </c>
      <c r="X51" s="1236">
        <f>'EB-1'!X52/heizwerte!$C$38*heizwerte!$D$38*1000</f>
        <v>246.39047359082841</v>
      </c>
      <c r="Y51" s="1231" t="e">
        <f>'EB-1'!Y52*'EB-3'!$D$75</f>
        <v>#VALUE!</v>
      </c>
      <c r="Z51" s="1223">
        <f>'EB-1'!Z52/heizwerte!$C$43*heizwerte!$D$43*1000</f>
        <v>6.9264364678586054E-3</v>
      </c>
      <c r="AA51" s="1225">
        <f>'EB-1'!AA52/heizwerte!$C$41*heizwerte!$D$41*1000</f>
        <v>3.4091033165006146</v>
      </c>
      <c r="AB51" s="1225">
        <f>'EB-1'!AB52*'EB-3'!$D$75</f>
        <v>0</v>
      </c>
      <c r="AC51" s="1235" t="e">
        <f>'EB-1'!AC52*'EB-3'!$D$75</f>
        <v>#VALUE!</v>
      </c>
      <c r="AD51" s="1231" t="e">
        <f>'EB-1'!AD52/heizwerte!$C$46*heizwerte!$D$46*1000</f>
        <v>#VALUE!</v>
      </c>
      <c r="AE51" s="1225">
        <f>'EB-1'!AE52*'EB-3'!$D$75</f>
        <v>351.18739975334404</v>
      </c>
      <c r="AF51" s="1225">
        <f>'EB-1'!AF52*'EB-3'!$D$75</f>
        <v>48.460074608000006</v>
      </c>
      <c r="AG51" s="1225" t="e">
        <f>'EB-1'!AG52*'EB-3'!$D$75</f>
        <v>#VALUE!</v>
      </c>
      <c r="AH51" s="987" t="e">
        <f t="shared" si="1"/>
        <v>#VALUE!</v>
      </c>
      <c r="AI51" s="155">
        <f t="shared" si="4"/>
        <v>48</v>
      </c>
      <c r="AL51" s="120"/>
      <c r="AM51" s="152"/>
      <c r="AN51" s="149"/>
    </row>
    <row r="52" spans="1:40" ht="11.25" customHeight="1">
      <c r="A52" s="1538"/>
      <c r="B52" s="151"/>
      <c r="C52" s="1540" t="s">
        <v>209</v>
      </c>
      <c r="D52" s="1540"/>
      <c r="E52" s="156">
        <f t="shared" si="0"/>
        <v>49</v>
      </c>
      <c r="F52" s="1247">
        <f>'EB-1'!F53/heizwerte!$C$4*heizwerte!$D$4*1000</f>
        <v>0</v>
      </c>
      <c r="G52" s="1225">
        <f>'EB-1'!G53/heizwerte!$C$6*heizwerte!$D$6*1000</f>
        <v>0</v>
      </c>
      <c r="H52" s="1238">
        <v>0</v>
      </c>
      <c r="I52" s="1247">
        <f>'EB-1'!I53/heizwerte!$C$12*heizwerte!$D$12*1000</f>
        <v>1.0370127146171695</v>
      </c>
      <c r="J52" s="1225">
        <v>59.578857523786255</v>
      </c>
      <c r="K52" s="1238">
        <f>'EB-1'!K53*heizwerte!$C$16/heizwerte!$D$16*1000</f>
        <v>0</v>
      </c>
      <c r="L52" s="1230" t="e">
        <f>'EB-1'!L53/heizwerte!$C$12*heizwerte!$D$12*1000</f>
        <v>#VALUE!</v>
      </c>
      <c r="M52" s="1231" t="e">
        <f>'EB-1'!M53/heizwerte!$C$21*heizwerte!$D$21*1000</f>
        <v>#VALUE!</v>
      </c>
      <c r="N52" s="1231" t="e">
        <f>'EB-1'!N53/heizwerte!$C$20*heizwerte!$D$20*1000</f>
        <v>#VALUE!</v>
      </c>
      <c r="O52" s="1223" t="e">
        <f>'EB-1'!O53/heizwerte!$C$23*heizwerte!$D$23*1000</f>
        <v>#VALUE!</v>
      </c>
      <c r="P52" s="1231" t="e">
        <f>'EB-1'!P53/heizwerte!$C$22*heizwerte!$D$22*1000</f>
        <v>#VALUE!</v>
      </c>
      <c r="Q52" s="1225">
        <f>'EB-1'!Q53/heizwerte!$C$24*heizwerte!$D$24*1000</f>
        <v>19.993824211819295</v>
      </c>
      <c r="R52" s="1223" t="e">
        <f>'EB-1'!R53/heizwerte!$C$25*heizwerte!$D$25*1000</f>
        <v>#VALUE!</v>
      </c>
      <c r="S52" s="1223" t="e">
        <f>'EB-1'!S53/heizwerte!$C$26*heizwerte!$D$26*1000</f>
        <v>#VALUE!</v>
      </c>
      <c r="T52" s="1223" t="e">
        <f>'EB-1'!T53/heizwerte!$C$29*heizwerte!$D$29*1000</f>
        <v>#VALUE!</v>
      </c>
      <c r="U52" s="1225">
        <f>'EB-1'!U53/heizwerte!$C$27*heizwerte!$D$27*1000</f>
        <v>3.6573972976661668</v>
      </c>
      <c r="V52" s="1236">
        <f>'EB-1'!V53/heizwerte!$C$28*heizwerte!$D$28*1000</f>
        <v>0</v>
      </c>
      <c r="W52" s="1231">
        <f>'EB-1'!W53/heizwerte!$C$36*heizwerte!$D$36*1000</f>
        <v>0</v>
      </c>
      <c r="X52" s="1236">
        <f>'EB-1'!X53/heizwerte!$C$38*heizwerte!$D$38*1000</f>
        <v>118.70182202811519</v>
      </c>
      <c r="Y52" s="1231" t="e">
        <f>'EB-1'!Y53*'EB-3'!$D$75</f>
        <v>#VALUE!</v>
      </c>
      <c r="Z52" s="1223">
        <f>'EB-1'!Z53/heizwerte!$C$43*heizwerte!$D$43*1000</f>
        <v>0</v>
      </c>
      <c r="AA52" s="1225">
        <f>'EB-1'!AA53/heizwerte!$C$41*heizwerte!$D$41*1000</f>
        <v>341.59089668349935</v>
      </c>
      <c r="AB52" s="1225">
        <f>'EB-1'!AB53*'EB-3'!$D$75</f>
        <v>0</v>
      </c>
      <c r="AC52" s="1235" t="e">
        <f>'EB-1'!AC53*'EB-3'!$D$75</f>
        <v>#VALUE!</v>
      </c>
      <c r="AD52" s="1231" t="e">
        <f>'EB-1'!AD53/heizwerte!$C$46*heizwerte!$D$46*1000</f>
        <v>#VALUE!</v>
      </c>
      <c r="AE52" s="1225">
        <f>'EB-1'!AE53*'EB-3'!$D$75</f>
        <v>298.30605262027206</v>
      </c>
      <c r="AF52" s="1225">
        <f>'EB-1'!AF53*'EB-3'!$D$75</f>
        <v>32.988557256</v>
      </c>
      <c r="AG52" s="1223" t="e">
        <f>'EB-1'!AG53*'EB-3'!$D$75</f>
        <v>#VALUE!</v>
      </c>
      <c r="AH52" s="987" t="e">
        <f t="shared" si="1"/>
        <v>#VALUE!</v>
      </c>
      <c r="AI52" s="153">
        <f t="shared" si="4"/>
        <v>49</v>
      </c>
      <c r="AL52" s="120"/>
      <c r="AM52" s="152"/>
      <c r="AN52" s="149"/>
    </row>
    <row r="53" spans="1:40" ht="11.25" customHeight="1">
      <c r="A53" s="1538"/>
      <c r="B53" s="151"/>
      <c r="C53" s="1543" t="s">
        <v>485</v>
      </c>
      <c r="D53" s="1543"/>
      <c r="E53" s="147">
        <f t="shared" ref="E53:E59" si="5">E52+1</f>
        <v>50</v>
      </c>
      <c r="F53" s="1259">
        <f>'EB-1'!F54/heizwerte!$C$4*heizwerte!$D$4*1000</f>
        <v>195.29258223010783</v>
      </c>
      <c r="G53" s="1241">
        <f>'EB-1'!G54/heizwerte!$C$6*heizwerte!$D$6*1000</f>
        <v>0</v>
      </c>
      <c r="H53" s="1261">
        <v>51.314604996694378</v>
      </c>
      <c r="I53" s="1243">
        <f>'EB-1'!I54/heizwerte!$C$12*heizwerte!$D$12*1000</f>
        <v>1.0370127146171695</v>
      </c>
      <c r="J53" s="1226">
        <v>239.95332003757167</v>
      </c>
      <c r="K53" s="1242">
        <f>'EB-1'!K54*heizwerte!$C$16/heizwerte!$D$16*1000</f>
        <v>0</v>
      </c>
      <c r="L53" s="1283" t="e">
        <f>'EB-1'!L54/heizwerte!$C$12*heizwerte!$D$12*1000</f>
        <v>#VALUE!</v>
      </c>
      <c r="M53" s="1246" t="e">
        <f>'EB-1'!M54/heizwerte!$C$21*heizwerte!$D$21*1000</f>
        <v>#VALUE!</v>
      </c>
      <c r="N53" s="1246" t="e">
        <f>'EB-1'!N54/heizwerte!$C$20*heizwerte!$D$20*1000</f>
        <v>#VALUE!</v>
      </c>
      <c r="O53" s="1241">
        <f>'EB-1'!O54/heizwerte!$C$23*heizwerte!$D$23*1000</f>
        <v>2.3108475793255243</v>
      </c>
      <c r="P53" s="1246" t="e">
        <f>'EB-1'!P54/heizwerte!$C$22*heizwerte!$D$22*1000</f>
        <v>#VALUE!</v>
      </c>
      <c r="Q53" s="1241">
        <f>'EB-1'!Q54/heizwerte!$C$24*heizwerte!$D$24*1000</f>
        <v>187.20526818616077</v>
      </c>
      <c r="R53" s="1244">
        <f>'EB-1'!R54/heizwerte!$C$25*heizwerte!$D$25*1000</f>
        <v>33.345613825576628</v>
      </c>
      <c r="S53" s="1241">
        <f>'EB-1'!S54/heizwerte!$C$26*heizwerte!$D$26*1000</f>
        <v>36.769823938856284</v>
      </c>
      <c r="T53" s="1244">
        <f>'EB-1'!T54/heizwerte!$C$29*heizwerte!$D$29*1000</f>
        <v>93.919748874027576</v>
      </c>
      <c r="U53" s="1241">
        <f>'EB-1'!U54/heizwerte!$C$27*heizwerte!$D$27*1000</f>
        <v>21.598437286747643</v>
      </c>
      <c r="V53" s="1242">
        <f>'EB-1'!V54/heizwerte!$C$28*heizwerte!$D$28*1000</f>
        <v>4.0452777398662487</v>
      </c>
      <c r="W53" s="1246">
        <f>'EB-1'!W54/heizwerte!$C$36*heizwerte!$D$36*1000</f>
        <v>0</v>
      </c>
      <c r="X53" s="1242">
        <f>'EB-1'!X54/heizwerte!$C$38*heizwerte!$D$38*1000</f>
        <v>3683.5036508803059</v>
      </c>
      <c r="Y53" s="1246" t="e">
        <f>'EB-1'!Y54*'EB-3'!$D$75</f>
        <v>#VALUE!</v>
      </c>
      <c r="Z53" s="1226">
        <f>'EB-1'!Z54/heizwerte!$C$43*heizwerte!$D$43*1000</f>
        <v>9.9320502980163283</v>
      </c>
      <c r="AA53" s="1241">
        <f>'EB-1'!AA54/heizwerte!$C$41*heizwerte!$D$41*1000</f>
        <v>488.56288385423784</v>
      </c>
      <c r="AB53" s="1241">
        <f>'EB-1'!AB54*'EB-3'!$D$75</f>
        <v>177.48382602000001</v>
      </c>
      <c r="AC53" s="1261">
        <f>'EB-1'!AC54*'EB-3'!$D$75</f>
        <v>4.6263626292502877</v>
      </c>
      <c r="AD53" s="1246" t="e">
        <f>'EB-1'!AD54/heizwerte!$C$46*heizwerte!$D$46*1000</f>
        <v>#VALUE!</v>
      </c>
      <c r="AE53" s="1241">
        <f>'EB-1'!AE54*'EB-3'!$D$75</f>
        <v>3596.3864091720002</v>
      </c>
      <c r="AF53" s="1226">
        <f>'EB-1'!AF54*'EB-3'!$D$75</f>
        <v>515.22883701600017</v>
      </c>
      <c r="AG53" s="1241">
        <f>'EB-1'!AG54*'EB-3'!$D$75</f>
        <v>738.68809332799992</v>
      </c>
      <c r="AH53" s="988" t="e">
        <f t="shared" si="1"/>
        <v>#VALUE!</v>
      </c>
      <c r="AI53" s="146">
        <f t="shared" si="4"/>
        <v>50</v>
      </c>
      <c r="AJ53" s="114"/>
      <c r="AK53" s="114"/>
      <c r="AL53" s="120"/>
      <c r="AM53" s="150" t="e">
        <f>SUM(F53:AG53)-AH53</f>
        <v>#VALUE!</v>
      </c>
      <c r="AN53" s="149"/>
    </row>
    <row r="54" spans="1:40" ht="11.25" customHeight="1">
      <c r="A54" s="1538"/>
      <c r="B54" s="151"/>
      <c r="C54" s="1564" t="s">
        <v>41</v>
      </c>
      <c r="D54" s="1564"/>
      <c r="E54" s="154">
        <f t="shared" si="5"/>
        <v>51</v>
      </c>
      <c r="F54" s="1247">
        <f>'EB-1'!F55/heizwerte!$C$4*heizwerte!$D$4*1000</f>
        <v>0</v>
      </c>
      <c r="G54" s="1284" t="e">
        <f>'EB-1'!G55/heizwerte!$C$6*heizwerte!$D$6*1000</f>
        <v>#VALUE!</v>
      </c>
      <c r="H54" s="1229">
        <v>0</v>
      </c>
      <c r="I54" s="1231" t="e">
        <f>'EB-1'!I55/heizwerte!$C$12*heizwerte!$D$12*1000</f>
        <v>#VALUE!</v>
      </c>
      <c r="J54" s="1224">
        <v>0</v>
      </c>
      <c r="K54" s="1229" t="e">
        <f>'EB-1'!K55*heizwerte!$C$16/heizwerte!$D$16*1000</f>
        <v>#VALUE!</v>
      </c>
      <c r="L54" s="1230" t="e">
        <f>'EB-1'!L55/heizwerte!$C$12*heizwerte!$D$12*1000</f>
        <v>#VALUE!</v>
      </c>
      <c r="M54" s="1231" t="e">
        <f>'EB-1'!M55/heizwerte!$C$21*heizwerte!$D$21*1000</f>
        <v>#VALUE!</v>
      </c>
      <c r="N54" s="1231" t="e">
        <f>'EB-1'!N55/heizwerte!$C$20*heizwerte!$D$20*1000</f>
        <v>#VALUE!</v>
      </c>
      <c r="O54" s="1224">
        <f>'EB-1'!O55/heizwerte!$C$23*heizwerte!$D$23*1000</f>
        <v>82.071352531731947</v>
      </c>
      <c r="P54" s="1231" t="e">
        <f>'EB-1'!P55/heizwerte!$C$22*heizwerte!$D$22*1000</f>
        <v>#VALUE!</v>
      </c>
      <c r="Q54" s="1231" t="e">
        <f>'EB-1'!Q55/heizwerte!$C$24*heizwerte!$D$24*1000</f>
        <v>#VALUE!</v>
      </c>
      <c r="R54" s="1231" t="e">
        <f>'EB-1'!R55/heizwerte!$C$25*heizwerte!$D$25*1000</f>
        <v>#VALUE!</v>
      </c>
      <c r="S54" s="1231" t="e">
        <f>'EB-1'!S55/heizwerte!$C$26*heizwerte!$D$26*1000</f>
        <v>#VALUE!</v>
      </c>
      <c r="T54" s="1231" t="e">
        <f>'EB-1'!T55/heizwerte!$C$29*heizwerte!$D$29*1000</f>
        <v>#VALUE!</v>
      </c>
      <c r="U54" s="1224">
        <f>'EB-1'!U55/heizwerte!$C$27*heizwerte!$D$27*1000</f>
        <v>0</v>
      </c>
      <c r="V54" s="1229" t="e">
        <f>'EB-1'!V55/heizwerte!$C$28*heizwerte!$D$28*1000</f>
        <v>#VALUE!</v>
      </c>
      <c r="W54" s="1231">
        <f>'EB-1'!W55/heizwerte!$C$36*heizwerte!$D$36*1000</f>
        <v>0</v>
      </c>
      <c r="X54" s="1229" t="e">
        <f>'EB-1'!X55/heizwerte!$C$38*heizwerte!$D$38*1000</f>
        <v>#VALUE!</v>
      </c>
      <c r="Y54" s="1231" t="e">
        <f>'EB-1'!Y55*'EB-3'!$D$75</f>
        <v>#VALUE!</v>
      </c>
      <c r="Z54" s="1231" t="e">
        <f>'EB-1'!Z55/heizwerte!$C$43*heizwerte!$D$43*1000</f>
        <v>#VALUE!</v>
      </c>
      <c r="AA54" s="1231" t="e">
        <f>'EB-1'!AA55/heizwerte!$C$41*heizwerte!$D$41*1000</f>
        <v>#VALUE!</v>
      </c>
      <c r="AB54" s="1231" t="e">
        <f>'EB-1'!AB55*'EB-3'!$D$75</f>
        <v>#VALUE!</v>
      </c>
      <c r="AC54" s="1236">
        <f>'EB-1'!AC55*'EB-3'!$D$75</f>
        <v>3.9670010652921288</v>
      </c>
      <c r="AD54" s="1231" t="e">
        <f>'EB-1'!AD55/heizwerte!$C$46*heizwerte!$D$46*1000</f>
        <v>#VALUE!</v>
      </c>
      <c r="AE54" s="1225">
        <f>'EB-1'!AE55*'EB-3'!$D$75</f>
        <v>233.22613558880002</v>
      </c>
      <c r="AF54" s="1231" t="e">
        <f>'EB-1'!AF55*'EB-3'!$D$75</f>
        <v>#VALUE!</v>
      </c>
      <c r="AG54" s="1231" t="e">
        <f>'EB-1'!AG55*'EB-3'!$D$75</f>
        <v>#VALUE!</v>
      </c>
      <c r="AH54" s="987" t="e">
        <f t="shared" si="1"/>
        <v>#VALUE!</v>
      </c>
      <c r="AI54" s="155">
        <f t="shared" si="4"/>
        <v>51</v>
      </c>
      <c r="AL54" s="120"/>
      <c r="AM54" s="152"/>
      <c r="AN54" s="149"/>
    </row>
    <row r="55" spans="1:40" ht="11.25" customHeight="1">
      <c r="A55" s="1538"/>
      <c r="B55" s="151"/>
      <c r="C55" s="1540" t="s">
        <v>40</v>
      </c>
      <c r="D55" s="1540"/>
      <c r="E55" s="154">
        <f t="shared" si="5"/>
        <v>52</v>
      </c>
      <c r="F55" s="1230" t="e">
        <f>'EB-1'!F56/heizwerte!$C$4*heizwerte!$D$4*1000</f>
        <v>#VALUE!</v>
      </c>
      <c r="G55" s="1284" t="e">
        <f>'EB-1'!G56/heizwerte!$C$6*heizwerte!$D$6*1000</f>
        <v>#VALUE!</v>
      </c>
      <c r="H55" s="1229">
        <v>0</v>
      </c>
      <c r="I55" s="1231" t="e">
        <f>'EB-1'!I56/heizwerte!$C$12*heizwerte!$D$12*1000</f>
        <v>#VALUE!</v>
      </c>
      <c r="J55" s="1231">
        <v>0</v>
      </c>
      <c r="K55" s="1229" t="e">
        <f>'EB-1'!K56*heizwerte!$C$16/heizwerte!$D$16*1000</f>
        <v>#VALUE!</v>
      </c>
      <c r="L55" s="1230" t="e">
        <f>'EB-1'!L56/heizwerte!$C$12*heizwerte!$D$12*1000</f>
        <v>#VALUE!</v>
      </c>
      <c r="M55" s="1231" t="e">
        <f>'EB-1'!M56/heizwerte!$C$21*heizwerte!$D$21*1000</f>
        <v>#VALUE!</v>
      </c>
      <c r="N55" s="1224">
        <f>'EB-1'!N56/heizwerte!$C$20*heizwerte!$D$20*1000</f>
        <v>4181.713777808106</v>
      </c>
      <c r="O55" s="1224">
        <f>'EB-1'!O56/heizwerte!$C$23*heizwerte!$D$23*1000</f>
        <v>8343.6225317319513</v>
      </c>
      <c r="P55" s="1231" t="e">
        <f>'EB-1'!P56/heizwerte!$C$22*heizwerte!$D$22*1000</f>
        <v>#VALUE!</v>
      </c>
      <c r="Q55" s="1231" t="e">
        <f>'EB-1'!Q56/heizwerte!$C$24*heizwerte!$D$24*1000</f>
        <v>#VALUE!</v>
      </c>
      <c r="R55" s="1231" t="e">
        <f>'EB-1'!R56/heizwerte!$C$25*heizwerte!$D$25*1000</f>
        <v>#VALUE!</v>
      </c>
      <c r="S55" s="1231" t="e">
        <f>'EB-1'!S56/heizwerte!$C$26*heizwerte!$D$26*1000</f>
        <v>#VALUE!</v>
      </c>
      <c r="T55" s="1231" t="e">
        <f>'EB-1'!T56/heizwerte!$C$29*heizwerte!$D$29*1000</f>
        <v>#VALUE!</v>
      </c>
      <c r="U55" s="1224">
        <f>'EB-1'!U56/heizwerte!$C$27*heizwerte!$D$27*1000</f>
        <v>56.904110407901548</v>
      </c>
      <c r="V55" s="1229" t="e">
        <f>'EB-1'!V56/heizwerte!$C$28*heizwerte!$D$28*1000</f>
        <v>#VALUE!</v>
      </c>
      <c r="W55" s="1231">
        <f>'EB-1'!W56/heizwerte!$C$36*heizwerte!$D$36*1000</f>
        <v>0</v>
      </c>
      <c r="X55" s="1236">
        <f>'EB-1'!X56/heizwerte!$C$38*heizwerte!$D$38*1000</f>
        <v>29.754487877763797</v>
      </c>
      <c r="Y55" s="1231" t="e">
        <f>'EB-1'!Y56*'EB-3'!$D$75</f>
        <v>#VALUE!</v>
      </c>
      <c r="Z55" s="1231" t="e">
        <f>'EB-1'!Z56/heizwerte!$C$43*heizwerte!$D$43*1000</f>
        <v>#VALUE!</v>
      </c>
      <c r="AA55" s="1231" t="e">
        <f>'EB-1'!AA56/heizwerte!$C$41*heizwerte!$D$41*1000</f>
        <v>#VALUE!</v>
      </c>
      <c r="AB55" s="1231" t="e">
        <f>'EB-1'!AB56*'EB-3'!$D$75</f>
        <v>#VALUE!</v>
      </c>
      <c r="AC55" s="1236">
        <f>'EB-1'!AC56*'EB-3'!$D$75</f>
        <v>553.5405865708932</v>
      </c>
      <c r="AD55" s="1231" t="e">
        <f>'EB-1'!AD56/heizwerte!$C$46*heizwerte!$D$46*1000</f>
        <v>#VALUE!</v>
      </c>
      <c r="AE55" s="1225">
        <f>'EB-1'!AE56*'EB-3'!$D$75</f>
        <v>7.0544355999999997</v>
      </c>
      <c r="AF55" s="1231" t="e">
        <f>'EB-1'!AF56*'EB-3'!$D$75</f>
        <v>#VALUE!</v>
      </c>
      <c r="AG55" s="1231" t="e">
        <f>'EB-1'!AG56*'EB-3'!$D$75</f>
        <v>#VALUE!</v>
      </c>
      <c r="AH55" s="987" t="e">
        <f t="shared" si="1"/>
        <v>#VALUE!</v>
      </c>
      <c r="AI55" s="155">
        <f t="shared" si="4"/>
        <v>52</v>
      </c>
      <c r="AL55" s="120"/>
      <c r="AM55" s="152"/>
      <c r="AN55" s="149"/>
    </row>
    <row r="56" spans="1:40" ht="11.25" customHeight="1">
      <c r="A56" s="1538"/>
      <c r="B56" s="151"/>
      <c r="C56" s="1540" t="s">
        <v>39</v>
      </c>
      <c r="D56" s="1540"/>
      <c r="E56" s="154">
        <f t="shared" si="5"/>
        <v>53</v>
      </c>
      <c r="F56" s="1230" t="e">
        <f>'EB-1'!F57/heizwerte!$C$4*heizwerte!$D$4*1000</f>
        <v>#VALUE!</v>
      </c>
      <c r="G56" s="1284" t="e">
        <f>'EB-1'!G57/heizwerte!$C$6*heizwerte!$D$6*1000</f>
        <v>#VALUE!</v>
      </c>
      <c r="H56" s="1229">
        <v>0</v>
      </c>
      <c r="I56" s="1231" t="e">
        <f>'EB-1'!I57/heizwerte!$C$12*heizwerte!$D$12*1000</f>
        <v>#VALUE!</v>
      </c>
      <c r="J56" s="1231">
        <v>0</v>
      </c>
      <c r="K56" s="1229" t="e">
        <f>'EB-1'!K57*heizwerte!$C$16/heizwerte!$D$16*1000</f>
        <v>#VALUE!</v>
      </c>
      <c r="L56" s="1230" t="e">
        <f>'EB-1'!L57/heizwerte!$C$12*heizwerte!$D$12*1000</f>
        <v>#VALUE!</v>
      </c>
      <c r="M56" s="1231" t="e">
        <f>'EB-1'!M57/heizwerte!$C$21*heizwerte!$D$21*1000</f>
        <v>#VALUE!</v>
      </c>
      <c r="N56" s="1224">
        <f>'EB-1'!N57/heizwerte!$C$20*heizwerte!$D$20*1000</f>
        <v>15.573827057458718</v>
      </c>
      <c r="O56" s="1231">
        <f>'EB-1'!O57/heizwerte!$C$23*heizwerte!$D$23*1000</f>
        <v>2.6192984850552749E-2</v>
      </c>
      <c r="P56" s="1224">
        <f>'EB-1'!P57/heizwerte!$C$22*heizwerte!$D$22*1000</f>
        <v>209.88600222879299</v>
      </c>
      <c r="Q56" s="1231" t="e">
        <f>'EB-1'!Q57/heizwerte!$C$24*heizwerte!$D$24*1000</f>
        <v>#VALUE!</v>
      </c>
      <c r="R56" s="1231" t="e">
        <f>'EB-1'!R57/heizwerte!$C$25*heizwerte!$D$25*1000</f>
        <v>#VALUE!</v>
      </c>
      <c r="S56" s="1231" t="e">
        <f>'EB-1'!S57/heizwerte!$C$26*heizwerte!$D$26*1000</f>
        <v>#VALUE!</v>
      </c>
      <c r="T56" s="1231" t="e">
        <f>'EB-1'!T57/heizwerte!$C$29*heizwerte!$D$29*1000</f>
        <v>#VALUE!</v>
      </c>
      <c r="U56" s="1231" t="e">
        <f>'EB-1'!U57/heizwerte!$C$27*heizwerte!$D$27*1000</f>
        <v>#VALUE!</v>
      </c>
      <c r="V56" s="1229" t="e">
        <f>'EB-1'!V57/heizwerte!$C$28*heizwerte!$D$28*1000</f>
        <v>#VALUE!</v>
      </c>
      <c r="W56" s="1231">
        <f>'EB-1'!W57/heizwerte!$C$36*heizwerte!$D$36*1000</f>
        <v>0</v>
      </c>
      <c r="X56" s="1229" t="e">
        <f>'EB-1'!X57/heizwerte!$C$38*heizwerte!$D$38*1000</f>
        <v>#VALUE!</v>
      </c>
      <c r="Y56" s="1231" t="e">
        <f>'EB-1'!Y57*'EB-3'!$D$75</f>
        <v>#VALUE!</v>
      </c>
      <c r="Z56" s="1231" t="e">
        <f>'EB-1'!Z57/heizwerte!$C$43*heizwerte!$D$43*1000</f>
        <v>#VALUE!</v>
      </c>
      <c r="AA56" s="1231" t="e">
        <f>'EB-1'!AA57/heizwerte!$C$41*heizwerte!$D$41*1000</f>
        <v>#VALUE!</v>
      </c>
      <c r="AB56" s="1231" t="e">
        <f>'EB-1'!AB57*'EB-3'!$D$75</f>
        <v>#VALUE!</v>
      </c>
      <c r="AC56" s="1229">
        <f>'EB-1'!AC57*'EB-3'!$D$75</f>
        <v>0</v>
      </c>
      <c r="AD56" s="1231" t="e">
        <f>'EB-1'!AD57/heizwerte!$C$46*heizwerte!$D$46*1000</f>
        <v>#VALUE!</v>
      </c>
      <c r="AE56" s="1231" t="e">
        <f>'EB-1'!AE57*'EB-3'!$D$75</f>
        <v>#VALUE!</v>
      </c>
      <c r="AF56" s="1231" t="e">
        <f>'EB-1'!AF57*'EB-3'!$D$75</f>
        <v>#VALUE!</v>
      </c>
      <c r="AG56" s="1231" t="e">
        <f>'EB-1'!AG57*'EB-3'!$D$75</f>
        <v>#VALUE!</v>
      </c>
      <c r="AH56" s="987" t="e">
        <f t="shared" si="1"/>
        <v>#VALUE!</v>
      </c>
      <c r="AI56" s="155">
        <f t="shared" si="4"/>
        <v>53</v>
      </c>
      <c r="AL56" s="120"/>
      <c r="AM56" s="152"/>
      <c r="AN56" s="149"/>
    </row>
    <row r="57" spans="1:40" ht="11.25" customHeight="1">
      <c r="A57" s="1538"/>
      <c r="B57" s="151"/>
      <c r="C57" s="1540" t="s">
        <v>38</v>
      </c>
      <c r="D57" s="1540"/>
      <c r="E57" s="154">
        <f t="shared" si="5"/>
        <v>54</v>
      </c>
      <c r="F57" s="1230" t="e">
        <f>'EB-1'!F58/heizwerte!$C$4*heizwerte!$D$4*1000</f>
        <v>#VALUE!</v>
      </c>
      <c r="G57" s="1284" t="e">
        <f>'EB-1'!G58/heizwerte!$C$6*heizwerte!$D$6*1000</f>
        <v>#VALUE!</v>
      </c>
      <c r="H57" s="1229">
        <v>0</v>
      </c>
      <c r="I57" s="1231" t="e">
        <f>'EB-1'!I58/heizwerte!$C$12*heizwerte!$D$12*1000</f>
        <v>#VALUE!</v>
      </c>
      <c r="J57" s="1231">
        <v>0</v>
      </c>
      <c r="K57" s="1229" t="e">
        <f>'EB-1'!K58*heizwerte!$C$16/heizwerte!$D$16*1000</f>
        <v>#VALUE!</v>
      </c>
      <c r="L57" s="1230" t="e">
        <f>'EB-1'!L58/heizwerte!$C$12*heizwerte!$D$12*1000</f>
        <v>#VALUE!</v>
      </c>
      <c r="M57" s="1231" t="e">
        <f>'EB-1'!M58/heizwerte!$C$21*heizwerte!$D$21*1000</f>
        <v>#VALUE!</v>
      </c>
      <c r="N57" s="1231" t="e">
        <f>'EB-1'!N58/heizwerte!$C$20*heizwerte!$D$20*1000</f>
        <v>#VALUE!</v>
      </c>
      <c r="O57" s="1224">
        <f>'EB-1'!O58/heizwerte!$C$23*heizwerte!$D$23*1000</f>
        <v>4.0744643100859825</v>
      </c>
      <c r="P57" s="1231" t="e">
        <f>'EB-1'!P58/heizwerte!$C$22*heizwerte!$D$22*1000</f>
        <v>#VALUE!</v>
      </c>
      <c r="Q57" s="1225">
        <f>'EB-1'!Q58/heizwerte!$C$24*heizwerte!$D$24*1000</f>
        <v>2.1279440971748325</v>
      </c>
      <c r="R57" s="1231" t="e">
        <f>'EB-1'!R58/heizwerte!$C$25*heizwerte!$D$25*1000</f>
        <v>#VALUE!</v>
      </c>
      <c r="S57" s="1231" t="e">
        <f>'EB-1'!S58/heizwerte!$C$26*heizwerte!$D$26*1000</f>
        <v>#VALUE!</v>
      </c>
      <c r="T57" s="1231" t="e">
        <f>'EB-1'!T58/heizwerte!$C$29*heizwerte!$D$29*1000</f>
        <v>#VALUE!</v>
      </c>
      <c r="U57" s="1231" t="e">
        <f>'EB-1'!U58/heizwerte!$C$27*heizwerte!$D$27*1000</f>
        <v>#VALUE!</v>
      </c>
      <c r="V57" s="1229" t="e">
        <f>'EB-1'!V58/heizwerte!$C$28*heizwerte!$D$28*1000</f>
        <v>#VALUE!</v>
      </c>
      <c r="W57" s="1231">
        <f>'EB-1'!W58/heizwerte!$C$36*heizwerte!$D$36*1000</f>
        <v>0</v>
      </c>
      <c r="X57" s="1229" t="e">
        <f>'EB-1'!X58/heizwerte!$C$38*heizwerte!$D$38*1000</f>
        <v>#VALUE!</v>
      </c>
      <c r="Y57" s="1231" t="e">
        <f>'EB-1'!Y58*'EB-3'!$D$75</f>
        <v>#VALUE!</v>
      </c>
      <c r="Z57" s="1231" t="e">
        <f>'EB-1'!Z58/heizwerte!$C$43*heizwerte!$D$43*1000</f>
        <v>#VALUE!</v>
      </c>
      <c r="AA57" s="1231" t="e">
        <f>'EB-1'!AA58/heizwerte!$C$41*heizwerte!$D$41*1000</f>
        <v>#VALUE!</v>
      </c>
      <c r="AB57" s="1231" t="e">
        <f>'EB-1'!AB58*'EB-3'!$D$75</f>
        <v>#VALUE!</v>
      </c>
      <c r="AC57" s="1285">
        <f>'EB-1'!AC58*'EB-3'!$D$75</f>
        <v>0.19835005326460634</v>
      </c>
      <c r="AD57" s="1231" t="e">
        <f>'EB-1'!AD58/heizwerte!$C$46*heizwerte!$D$46*1000</f>
        <v>#VALUE!</v>
      </c>
      <c r="AE57" s="1231" t="e">
        <f>'EB-1'!AE58*'EB-3'!$D$75</f>
        <v>#VALUE!</v>
      </c>
      <c r="AF57" s="1231" t="e">
        <f>'EB-1'!AF58*'EB-3'!$D$75</f>
        <v>#VALUE!</v>
      </c>
      <c r="AG57" s="1231" t="e">
        <f>'EB-1'!AG58*'EB-3'!$D$75</f>
        <v>#VALUE!</v>
      </c>
      <c r="AH57" s="987" t="e">
        <f t="shared" si="1"/>
        <v>#VALUE!</v>
      </c>
      <c r="AI57" s="153">
        <f t="shared" si="4"/>
        <v>54</v>
      </c>
      <c r="AL57" s="120"/>
      <c r="AM57" s="152"/>
      <c r="AN57" s="149"/>
    </row>
    <row r="58" spans="1:40" ht="11.25" customHeight="1">
      <c r="A58" s="1538"/>
      <c r="B58" s="151"/>
      <c r="C58" s="1543" t="s">
        <v>208</v>
      </c>
      <c r="D58" s="1543"/>
      <c r="E58" s="147">
        <f t="shared" si="5"/>
        <v>55</v>
      </c>
      <c r="F58" s="1259">
        <f>'EB-1'!F59/heizwerte!$C$4*heizwerte!$D$4*1000</f>
        <v>0</v>
      </c>
      <c r="G58" s="1286" t="e">
        <f>'EB-1'!G59/heizwerte!$C$6*heizwerte!$D$6*1000</f>
        <v>#VALUE!</v>
      </c>
      <c r="H58" s="1245">
        <v>0</v>
      </c>
      <c r="I58" s="1246" t="e">
        <f>'EB-1'!I59/heizwerte!$C$12*heizwerte!$D$12*1000</f>
        <v>#VALUE!</v>
      </c>
      <c r="J58" s="1226">
        <v>0</v>
      </c>
      <c r="K58" s="1245" t="e">
        <f>'EB-1'!K59*heizwerte!$C$16/heizwerte!$D$16*1000</f>
        <v>#VALUE!</v>
      </c>
      <c r="L58" s="1283" t="e">
        <f>'EB-1'!L59/heizwerte!$C$12*heizwerte!$D$12*1000</f>
        <v>#VALUE!</v>
      </c>
      <c r="M58" s="1246" t="e">
        <f>'EB-1'!M59/heizwerte!$C$21*heizwerte!$D$21*1000</f>
        <v>#VALUE!</v>
      </c>
      <c r="N58" s="1226">
        <f>'EB-1'!N59/heizwerte!$C$20*heizwerte!$D$20*1000</f>
        <v>4197.2876048655653</v>
      </c>
      <c r="O58" s="1270">
        <f>'EB-1'!O59/heizwerte!$C$23*heizwerte!$D$23*1000</f>
        <v>8429.79454155862</v>
      </c>
      <c r="P58" s="1226">
        <f>'EB-1'!P59/heizwerte!$C$22*heizwerte!$D$22*1000</f>
        <v>209.88600222879299</v>
      </c>
      <c r="Q58" s="1241">
        <f>'EB-1'!Q59/heizwerte!$C$24*heizwerte!$D$24*1000</f>
        <v>2.1279440971748325</v>
      </c>
      <c r="R58" s="1246" t="e">
        <f>'EB-1'!R59/heizwerte!$C$25*heizwerte!$D$25*1000</f>
        <v>#VALUE!</v>
      </c>
      <c r="S58" s="1246" t="e">
        <f>'EB-1'!S59/heizwerte!$C$26*heizwerte!$D$26*1000</f>
        <v>#VALUE!</v>
      </c>
      <c r="T58" s="1246" t="e">
        <f>'EB-1'!T59/heizwerte!$C$29*heizwerte!$D$29*1000</f>
        <v>#VALUE!</v>
      </c>
      <c r="U58" s="1226">
        <f>'EB-1'!U59/heizwerte!$C$27*heizwerte!$D$27*1000</f>
        <v>56.904110407901548</v>
      </c>
      <c r="V58" s="1245" t="e">
        <f>'EB-1'!V59/heizwerte!$C$28*heizwerte!$D$28*1000</f>
        <v>#VALUE!</v>
      </c>
      <c r="W58" s="1246">
        <f>'EB-1'!W59/heizwerte!$C$36*heizwerte!$D$36*1000</f>
        <v>0</v>
      </c>
      <c r="X58" s="1242">
        <f>'EB-1'!X59/heizwerte!$C$38*heizwerte!$D$38*1000</f>
        <v>29.754487877763797</v>
      </c>
      <c r="Y58" s="1246" t="e">
        <f>'EB-1'!Y59*'EB-3'!$D$75</f>
        <v>#VALUE!</v>
      </c>
      <c r="Z58" s="1246" t="e">
        <f>'EB-1'!Z59/heizwerte!$C$43*heizwerte!$D$43*1000</f>
        <v>#VALUE!</v>
      </c>
      <c r="AA58" s="1246" t="e">
        <f>'EB-1'!AA59/heizwerte!$C$41*heizwerte!$D$41*1000</f>
        <v>#VALUE!</v>
      </c>
      <c r="AB58" s="1246" t="e">
        <f>'EB-1'!AB59*'EB-3'!$D$75</f>
        <v>#VALUE!</v>
      </c>
      <c r="AC58" s="1242">
        <f>'EB-1'!AC59*'EB-3'!$D$75</f>
        <v>557.70593768944991</v>
      </c>
      <c r="AD58" s="1246" t="e">
        <f>'EB-1'!AD59/heizwerte!$C$46*heizwerte!$D$46*1000</f>
        <v>#VALUE!</v>
      </c>
      <c r="AE58" s="1241">
        <f>'EB-1'!AE59*'EB-3'!$D$75</f>
        <v>240.28057118880002</v>
      </c>
      <c r="AF58" s="1246" t="e">
        <f>'EB-1'!AF59*'EB-3'!$D$75</f>
        <v>#VALUE!</v>
      </c>
      <c r="AG58" s="1246" t="e">
        <f>'EB-1'!AG59*'EB-3'!$D$75</f>
        <v>#VALUE!</v>
      </c>
      <c r="AH58" s="988" t="e">
        <f t="shared" si="1"/>
        <v>#VALUE!</v>
      </c>
      <c r="AI58" s="146">
        <f t="shared" si="4"/>
        <v>55</v>
      </c>
      <c r="AJ58" s="114"/>
      <c r="AK58" s="114"/>
      <c r="AL58" s="120"/>
      <c r="AM58" s="150" t="e">
        <f>SUM(F58:AG58)-AH58</f>
        <v>#VALUE!</v>
      </c>
      <c r="AN58" s="149"/>
    </row>
    <row r="59" spans="1:40" ht="11.25" customHeight="1">
      <c r="A59" s="1539"/>
      <c r="B59" s="148"/>
      <c r="C59" s="1544" t="s">
        <v>486</v>
      </c>
      <c r="D59" s="1544"/>
      <c r="E59" s="147">
        <f t="shared" si="5"/>
        <v>56</v>
      </c>
      <c r="F59" s="1259">
        <f>'EB-1'!F60/heizwerte!$C$4*heizwerte!$D$4*1000</f>
        <v>0</v>
      </c>
      <c r="G59" s="1241">
        <f>'EB-1'!G60/heizwerte!$C$6*heizwerte!$D$6*1000</f>
        <v>0</v>
      </c>
      <c r="H59" s="1261">
        <v>0</v>
      </c>
      <c r="I59" s="1243">
        <f>'EB-1'!I60/heizwerte!$C$12*heizwerte!$D$12*1000</f>
        <v>0</v>
      </c>
      <c r="J59" s="1226">
        <v>52.913704784297188</v>
      </c>
      <c r="K59" s="1242">
        <f>'EB-1'!K60*heizwerte!$C$16/heizwerte!$D$16*1000</f>
        <v>0</v>
      </c>
      <c r="L59" s="1283" t="e">
        <f>'EB-1'!L60/heizwerte!$C$12*heizwerte!$D$12*1000</f>
        <v>#VALUE!</v>
      </c>
      <c r="M59" s="1246" t="e">
        <f>'EB-1'!M60/heizwerte!$C$21*heizwerte!$D$21*1000</f>
        <v>#VALUE!</v>
      </c>
      <c r="N59" s="1226">
        <f>'EB-1'!N60/heizwerte!$C$20*heizwerte!$D$20*1000</f>
        <v>102.95689231609116</v>
      </c>
      <c r="O59" s="1241">
        <f>'EB-1'!O60/heizwerte!$C$23*heizwerte!$D$23*1000</f>
        <v>753.04831445339153</v>
      </c>
      <c r="P59" s="1241">
        <f>'EB-1'!P60/heizwerte!$C$22*heizwerte!$D$22*1000</f>
        <v>2.8732945484941186</v>
      </c>
      <c r="Q59" s="1241">
        <f>'EB-1'!Q60/heizwerte!$C$24*heizwerte!$D$24*1000</f>
        <v>5076.3486472656496</v>
      </c>
      <c r="R59" s="1275">
        <f>'EB-1'!R60/heizwerte!$C$25*heizwerte!$D$25*1000</f>
        <v>1.3049394022110006</v>
      </c>
      <c r="S59" s="1246" t="e">
        <f>'EB-1'!S60/heizwerte!$C$26*heizwerte!$D$26*1000</f>
        <v>#VALUE!</v>
      </c>
      <c r="T59" s="1244">
        <f>'EB-1'!T60/heizwerte!$C$29*heizwerte!$D$29*1000</f>
        <v>6.2913920573075934</v>
      </c>
      <c r="U59" s="1241">
        <f>'EB-1'!U60/heizwerte!$C$27*heizwerte!$D$27*1000</f>
        <v>269.54917305327933</v>
      </c>
      <c r="V59" s="1245" t="e">
        <f>'EB-1'!V60/heizwerte!$C$28*heizwerte!$D$28*1000</f>
        <v>#VALUE!</v>
      </c>
      <c r="W59" s="1246">
        <f>'EB-1'!W60/heizwerte!$C$36*heizwerte!$D$36*1000</f>
        <v>0</v>
      </c>
      <c r="X59" s="1242">
        <f>'EB-1'!X60/heizwerte!$C$38*heizwerte!$D$38*1000</f>
        <v>6139.3344768208071</v>
      </c>
      <c r="Y59" s="1246" t="e">
        <f>'EB-1'!Y60*'EB-3'!$D$75</f>
        <v>#VALUE!</v>
      </c>
      <c r="Z59" s="1241">
        <f>'EB-1'!Z60/heizwerte!$C$43*heizwerte!$D$43*1000</f>
        <v>0.19843865156271326</v>
      </c>
      <c r="AA59" s="1226">
        <f>'EB-1'!AA60/heizwerte!$C$41*heizwerte!$D$41*1000</f>
        <v>3694.4398942938092</v>
      </c>
      <c r="AB59" s="1246" t="e">
        <f>'EB-1'!AB60*'EB-3'!$D$75</f>
        <v>#VALUE!</v>
      </c>
      <c r="AC59" s="1261">
        <f>'EB-1'!AC60*'EB-3'!$D$75</f>
        <v>724.69323515389408</v>
      </c>
      <c r="AD59" s="1246" t="e">
        <f>'EB-1'!AD60/heizwerte!$C$46*heizwerte!$D$46*1000</f>
        <v>#VALUE!</v>
      </c>
      <c r="AE59" s="1241">
        <f>'EB-1'!AE60*'EB-3'!$D$75</f>
        <v>4293.7386371882812</v>
      </c>
      <c r="AF59" s="1226">
        <f>'EB-1'!AF60*'EB-3'!$D$75</f>
        <v>1153.3605985520862</v>
      </c>
      <c r="AG59" s="1246" t="e">
        <f>'EB-1'!AG60*'EB-3'!$D$75</f>
        <v>#VALUE!</v>
      </c>
      <c r="AH59" s="991" t="e">
        <f t="shared" si="1"/>
        <v>#VALUE!</v>
      </c>
      <c r="AI59" s="146">
        <f t="shared" si="4"/>
        <v>56</v>
      </c>
      <c r="AJ59" s="114"/>
      <c r="AK59" s="114"/>
      <c r="AL59" s="120"/>
      <c r="AM59" s="145"/>
      <c r="AN59" s="144"/>
    </row>
    <row r="60" spans="1:40" ht="11.25" customHeight="1">
      <c r="A60" s="99" t="s">
        <v>168</v>
      </c>
      <c r="B60" s="202"/>
      <c r="C60" s="202"/>
      <c r="D60" s="199"/>
      <c r="E60" s="201"/>
      <c r="F60" s="186"/>
      <c r="H60" s="186"/>
      <c r="I60" s="186"/>
      <c r="J60" s="186"/>
      <c r="K60" s="186"/>
      <c r="L60" s="186"/>
      <c r="M60" s="186"/>
      <c r="N60" s="186"/>
      <c r="S60" s="186"/>
      <c r="T60" s="186"/>
      <c r="U60" s="186"/>
      <c r="V60" s="186"/>
      <c r="W60" s="186"/>
      <c r="X60" s="186"/>
      <c r="Y60" s="186"/>
      <c r="Z60" s="186"/>
      <c r="AA60" s="186"/>
      <c r="AB60" s="186"/>
      <c r="AC60" s="186"/>
      <c r="AD60" s="200"/>
      <c r="AE60" s="186"/>
      <c r="AF60" s="186"/>
      <c r="AG60" s="186"/>
      <c r="AH60" s="186"/>
      <c r="AI60" s="199"/>
      <c r="AL60" s="120"/>
      <c r="AM60" s="198"/>
      <c r="AN60" s="197"/>
    </row>
    <row r="61" spans="1:40" ht="11.25" customHeight="1">
      <c r="A61" s="640" t="s">
        <v>544</v>
      </c>
      <c r="B61" s="638"/>
      <c r="C61" s="638"/>
      <c r="D61" s="638"/>
      <c r="E61" s="638"/>
      <c r="F61" s="638"/>
      <c r="G61" s="638"/>
      <c r="H61" s="638"/>
      <c r="I61" s="638"/>
      <c r="J61" s="638"/>
      <c r="K61" s="638"/>
      <c r="L61" s="638"/>
      <c r="M61" s="638"/>
      <c r="N61" s="638"/>
      <c r="O61" s="638"/>
      <c r="P61" s="638"/>
      <c r="Q61" s="638"/>
      <c r="R61" s="186"/>
      <c r="AL61" s="120"/>
      <c r="AM61" s="198"/>
      <c r="AN61" s="197"/>
    </row>
    <row r="62" spans="1:40" ht="11.25" customHeight="1">
      <c r="A62" s="640" t="s">
        <v>534</v>
      </c>
      <c r="B62" s="638"/>
      <c r="C62" s="638"/>
      <c r="D62" s="638"/>
      <c r="E62" s="638"/>
      <c r="F62" s="638"/>
      <c r="G62" s="638"/>
      <c r="H62" s="638"/>
      <c r="I62" s="638"/>
      <c r="J62" s="638"/>
      <c r="K62" s="638"/>
      <c r="L62" s="638"/>
      <c r="M62" s="638"/>
      <c r="N62" s="638"/>
      <c r="O62" s="638"/>
      <c r="P62" s="638"/>
      <c r="Q62" s="638"/>
      <c r="R62" s="186"/>
      <c r="AL62" s="120"/>
      <c r="AM62" s="198"/>
      <c r="AN62" s="197"/>
    </row>
    <row r="63" spans="1:40" ht="11.25" customHeight="1">
      <c r="A63" s="640" t="s">
        <v>543</v>
      </c>
      <c r="B63" s="638"/>
      <c r="C63" s="638"/>
      <c r="D63" s="638"/>
      <c r="E63" s="638"/>
      <c r="F63" s="638"/>
      <c r="G63" s="638"/>
      <c r="H63" s="638"/>
      <c r="I63" s="638"/>
      <c r="J63" s="638"/>
      <c r="K63" s="638"/>
      <c r="L63" s="638"/>
      <c r="M63" s="638"/>
      <c r="N63" s="638"/>
      <c r="O63" s="638"/>
      <c r="P63" s="638"/>
      <c r="Q63" s="638"/>
      <c r="R63" s="186"/>
      <c r="AL63" s="120"/>
      <c r="AM63" s="198"/>
      <c r="AN63" s="197"/>
    </row>
    <row r="64" spans="1:40" ht="11.25" customHeight="1">
      <c r="A64" s="640" t="s">
        <v>596</v>
      </c>
      <c r="B64" s="638"/>
      <c r="C64" s="638"/>
      <c r="D64" s="638"/>
      <c r="E64" s="638"/>
      <c r="F64" s="638"/>
      <c r="G64" s="638"/>
      <c r="H64" s="638"/>
      <c r="I64" s="638"/>
      <c r="J64" s="638"/>
      <c r="K64" s="638"/>
      <c r="L64" s="638"/>
      <c r="M64" s="638"/>
      <c r="N64" s="638"/>
      <c r="O64" s="638"/>
      <c r="P64" s="638"/>
      <c r="Q64" s="638"/>
      <c r="R64" s="186"/>
      <c r="AL64" s="120"/>
      <c r="AM64" s="198"/>
      <c r="AN64" s="197"/>
    </row>
    <row r="65" spans="1:40" ht="11.25" customHeight="1">
      <c r="A65" s="640" t="s">
        <v>536</v>
      </c>
      <c r="B65" s="638"/>
      <c r="C65" s="638"/>
      <c r="D65" s="638"/>
      <c r="E65" s="638"/>
      <c r="F65" s="638"/>
      <c r="G65" s="638"/>
      <c r="H65" s="638"/>
      <c r="I65" s="638"/>
      <c r="J65" s="638"/>
      <c r="K65" s="638"/>
      <c r="L65" s="638"/>
      <c r="M65" s="638"/>
      <c r="N65" s="638"/>
      <c r="O65" s="638"/>
      <c r="P65" s="638"/>
      <c r="Q65" s="638"/>
      <c r="R65" s="186"/>
      <c r="AL65" s="120"/>
      <c r="AM65" s="198"/>
      <c r="AN65" s="197"/>
    </row>
    <row r="66" spans="1:40" ht="9" customHeight="1">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L66" s="120"/>
      <c r="AM66" s="115"/>
      <c r="AN66" s="120"/>
    </row>
    <row r="67" spans="1:40" ht="9" customHeight="1">
      <c r="A67" s="725"/>
      <c r="B67" s="129"/>
      <c r="C67" s="129"/>
      <c r="D67" s="129" t="s">
        <v>207</v>
      </c>
      <c r="E67" s="129"/>
      <c r="F67" s="128" t="e">
        <f t="shared" ref="F67:AH67" si="6">SUM(F41:F52)-F53</f>
        <v>#VALUE!</v>
      </c>
      <c r="G67" s="128">
        <f t="shared" si="6"/>
        <v>0</v>
      </c>
      <c r="H67" s="128">
        <f t="shared" si="6"/>
        <v>0</v>
      </c>
      <c r="I67" s="128">
        <f t="shared" si="6"/>
        <v>0</v>
      </c>
      <c r="J67" s="128">
        <f t="shared" si="6"/>
        <v>0</v>
      </c>
      <c r="K67" s="128">
        <f t="shared" si="6"/>
        <v>0</v>
      </c>
      <c r="L67" s="128" t="e">
        <f t="shared" si="6"/>
        <v>#VALUE!</v>
      </c>
      <c r="M67" s="128" t="e">
        <f t="shared" si="6"/>
        <v>#VALUE!</v>
      </c>
      <c r="N67" s="128" t="e">
        <f t="shared" si="6"/>
        <v>#VALUE!</v>
      </c>
      <c r="O67" s="128" t="e">
        <f t="shared" si="6"/>
        <v>#VALUE!</v>
      </c>
      <c r="P67" s="128" t="e">
        <f t="shared" si="6"/>
        <v>#VALUE!</v>
      </c>
      <c r="Q67" s="128">
        <f t="shared" si="6"/>
        <v>0</v>
      </c>
      <c r="R67" s="128" t="e">
        <f t="shared" si="6"/>
        <v>#VALUE!</v>
      </c>
      <c r="S67" s="128" t="e">
        <f t="shared" si="6"/>
        <v>#VALUE!</v>
      </c>
      <c r="T67" s="128" t="e">
        <f t="shared" si="6"/>
        <v>#VALUE!</v>
      </c>
      <c r="U67" s="128" t="e">
        <f t="shared" si="6"/>
        <v>#VALUE!</v>
      </c>
      <c r="V67" s="128" t="e">
        <f t="shared" si="6"/>
        <v>#VALUE!</v>
      </c>
      <c r="W67" s="128">
        <f t="shared" si="6"/>
        <v>0</v>
      </c>
      <c r="X67" s="128">
        <f t="shared" si="6"/>
        <v>0</v>
      </c>
      <c r="Y67" s="128" t="e">
        <f t="shared" si="6"/>
        <v>#VALUE!</v>
      </c>
      <c r="Z67" s="128" t="e">
        <f t="shared" si="6"/>
        <v>#VALUE!</v>
      </c>
      <c r="AA67" s="128" t="e">
        <f t="shared" si="6"/>
        <v>#VALUE!</v>
      </c>
      <c r="AB67" s="128" t="e">
        <f t="shared" si="6"/>
        <v>#VALUE!</v>
      </c>
      <c r="AC67" s="128" t="e">
        <f t="shared" si="6"/>
        <v>#VALUE!</v>
      </c>
      <c r="AD67" s="128" t="e">
        <f t="shared" si="6"/>
        <v>#VALUE!</v>
      </c>
      <c r="AE67" s="128">
        <f t="shared" si="6"/>
        <v>0</v>
      </c>
      <c r="AF67" s="128" t="e">
        <f t="shared" si="6"/>
        <v>#VALUE!</v>
      </c>
      <c r="AG67" s="128" t="e">
        <f t="shared" si="6"/>
        <v>#VALUE!</v>
      </c>
      <c r="AH67" s="726" t="e">
        <f t="shared" si="6"/>
        <v>#VALUE!</v>
      </c>
      <c r="AI67" s="115"/>
      <c r="AJ67" s="122"/>
      <c r="AK67" s="122"/>
      <c r="AL67" s="120"/>
      <c r="AM67" s="120"/>
      <c r="AN67" s="120"/>
    </row>
    <row r="68" spans="1:40" ht="9" customHeight="1">
      <c r="A68" s="727"/>
      <c r="B68" s="115"/>
      <c r="C68" s="115"/>
      <c r="D68" s="115" t="s">
        <v>206</v>
      </c>
      <c r="E68" s="115"/>
      <c r="F68" s="127">
        <f t="shared" ref="F68:AH68" si="7">F53+F58+F59-F40</f>
        <v>0</v>
      </c>
      <c r="G68" s="127" t="e">
        <f t="shared" si="7"/>
        <v>#VALUE!</v>
      </c>
      <c r="H68" s="127">
        <f t="shared" si="7"/>
        <v>0</v>
      </c>
      <c r="I68" s="127" t="e">
        <f t="shared" si="7"/>
        <v>#VALUE!</v>
      </c>
      <c r="J68" s="127">
        <f t="shared" si="7"/>
        <v>0</v>
      </c>
      <c r="K68" s="127" t="e">
        <f t="shared" si="7"/>
        <v>#VALUE!</v>
      </c>
      <c r="L68" s="127" t="e">
        <f t="shared" si="7"/>
        <v>#VALUE!</v>
      </c>
      <c r="M68" s="127" t="e">
        <f t="shared" si="7"/>
        <v>#VALUE!</v>
      </c>
      <c r="N68" s="127" t="e">
        <f t="shared" si="7"/>
        <v>#VALUE!</v>
      </c>
      <c r="O68" s="127">
        <f t="shared" si="7"/>
        <v>0</v>
      </c>
      <c r="P68" s="127" t="e">
        <f t="shared" si="7"/>
        <v>#VALUE!</v>
      </c>
      <c r="Q68" s="127">
        <f t="shared" si="7"/>
        <v>0</v>
      </c>
      <c r="R68" s="127" t="e">
        <f t="shared" si="7"/>
        <v>#VALUE!</v>
      </c>
      <c r="S68" s="127" t="e">
        <f t="shared" si="7"/>
        <v>#VALUE!</v>
      </c>
      <c r="T68" s="127" t="e">
        <f t="shared" si="7"/>
        <v>#VALUE!</v>
      </c>
      <c r="U68" s="127">
        <f t="shared" si="7"/>
        <v>0</v>
      </c>
      <c r="V68" s="127" t="e">
        <f t="shared" si="7"/>
        <v>#VALUE!</v>
      </c>
      <c r="W68" s="127">
        <f t="shared" si="7"/>
        <v>0</v>
      </c>
      <c r="X68" s="127">
        <f t="shared" si="7"/>
        <v>0</v>
      </c>
      <c r="Y68" s="127" t="e">
        <f t="shared" si="7"/>
        <v>#VALUE!</v>
      </c>
      <c r="Z68" s="127" t="e">
        <f t="shared" si="7"/>
        <v>#VALUE!</v>
      </c>
      <c r="AA68" s="127" t="e">
        <f t="shared" si="7"/>
        <v>#VALUE!</v>
      </c>
      <c r="AB68" s="127" t="e">
        <f t="shared" si="7"/>
        <v>#VALUE!</v>
      </c>
      <c r="AC68" s="127">
        <f t="shared" si="7"/>
        <v>0</v>
      </c>
      <c r="AD68" s="127" t="e">
        <f t="shared" si="7"/>
        <v>#VALUE!</v>
      </c>
      <c r="AE68" s="127">
        <f t="shared" si="7"/>
        <v>0</v>
      </c>
      <c r="AF68" s="127" t="e">
        <f t="shared" si="7"/>
        <v>#VALUE!</v>
      </c>
      <c r="AG68" s="127" t="e">
        <f t="shared" si="7"/>
        <v>#VALUE!</v>
      </c>
      <c r="AH68" s="126" t="e">
        <f t="shared" si="7"/>
        <v>#VALUE!</v>
      </c>
      <c r="AI68" s="115"/>
      <c r="AJ68" s="122"/>
      <c r="AK68" s="122"/>
      <c r="AM68" s="120"/>
      <c r="AN68" s="120"/>
    </row>
    <row r="69" spans="1:40" ht="9" customHeight="1">
      <c r="A69" s="727"/>
      <c r="B69" s="115"/>
      <c r="C69" s="115"/>
      <c r="D69" s="115" t="s">
        <v>205</v>
      </c>
      <c r="E69" s="115"/>
      <c r="F69" s="127" t="e">
        <f t="shared" ref="F69:AH69" si="8">F38-F39+F40-F37</f>
        <v>#VALUE!</v>
      </c>
      <c r="G69" s="127" t="e">
        <f t="shared" si="8"/>
        <v>#VALUE!</v>
      </c>
      <c r="H69" s="127">
        <f t="shared" si="8"/>
        <v>0</v>
      </c>
      <c r="I69" s="127" t="e">
        <f t="shared" si="8"/>
        <v>#VALUE!</v>
      </c>
      <c r="J69" s="127">
        <f t="shared" si="8"/>
        <v>0</v>
      </c>
      <c r="K69" s="127" t="e">
        <f t="shared" si="8"/>
        <v>#VALUE!</v>
      </c>
      <c r="L69" s="127" t="e">
        <f t="shared" si="8"/>
        <v>#VALUE!</v>
      </c>
      <c r="M69" s="127" t="e">
        <f t="shared" si="8"/>
        <v>#VALUE!</v>
      </c>
      <c r="N69" s="127" t="e">
        <f t="shared" si="8"/>
        <v>#VALUE!</v>
      </c>
      <c r="O69" s="127" t="e">
        <f t="shared" si="8"/>
        <v>#VALUE!</v>
      </c>
      <c r="P69" s="127" t="e">
        <f t="shared" si="8"/>
        <v>#VALUE!</v>
      </c>
      <c r="Q69" s="127" t="e">
        <f t="shared" si="8"/>
        <v>#VALUE!</v>
      </c>
      <c r="R69" s="127" t="e">
        <f t="shared" si="8"/>
        <v>#VALUE!</v>
      </c>
      <c r="S69" s="127" t="e">
        <f t="shared" si="8"/>
        <v>#VALUE!</v>
      </c>
      <c r="T69" s="127" t="e">
        <f t="shared" si="8"/>
        <v>#VALUE!</v>
      </c>
      <c r="U69" s="127" t="e">
        <f t="shared" si="8"/>
        <v>#VALUE!</v>
      </c>
      <c r="V69" s="127">
        <f t="shared" si="8"/>
        <v>0</v>
      </c>
      <c r="W69" s="127">
        <f t="shared" si="8"/>
        <v>0</v>
      </c>
      <c r="X69" s="127" t="e">
        <f t="shared" si="8"/>
        <v>#VALUE!</v>
      </c>
      <c r="Y69" s="127" t="e">
        <f t="shared" si="8"/>
        <v>#VALUE!</v>
      </c>
      <c r="Z69" s="127" t="e">
        <f t="shared" si="8"/>
        <v>#VALUE!</v>
      </c>
      <c r="AA69" s="127" t="e">
        <f t="shared" si="8"/>
        <v>#VALUE!</v>
      </c>
      <c r="AB69" s="127" t="e">
        <f t="shared" si="8"/>
        <v>#VALUE!</v>
      </c>
      <c r="AC69" s="127" t="e">
        <f t="shared" si="8"/>
        <v>#VALUE!</v>
      </c>
      <c r="AD69" s="127" t="e">
        <f t="shared" si="8"/>
        <v>#VALUE!</v>
      </c>
      <c r="AE69" s="127" t="e">
        <f t="shared" si="8"/>
        <v>#VALUE!</v>
      </c>
      <c r="AF69" s="127" t="e">
        <f t="shared" si="8"/>
        <v>#VALUE!</v>
      </c>
      <c r="AG69" s="127" t="e">
        <f t="shared" si="8"/>
        <v>#VALUE!</v>
      </c>
      <c r="AH69" s="126" t="e">
        <f t="shared" si="8"/>
        <v>#VALUE!</v>
      </c>
      <c r="AI69" s="115"/>
      <c r="AJ69" s="122"/>
      <c r="AK69" s="122"/>
      <c r="AM69" s="120"/>
      <c r="AN69" s="120"/>
    </row>
    <row r="70" spans="1:40" ht="9" customHeight="1">
      <c r="A70" s="727"/>
      <c r="B70" s="115"/>
      <c r="C70" s="115"/>
      <c r="D70" s="115" t="s">
        <v>580</v>
      </c>
      <c r="E70" s="115"/>
      <c r="F70" s="127" t="e">
        <f>F4+F5+F6-F7</f>
        <v>#VALUE!</v>
      </c>
      <c r="G70" s="127" t="e">
        <f t="shared" ref="G70:AH70" si="9">G4+G5+G6-G7</f>
        <v>#VALUE!</v>
      </c>
      <c r="H70" s="127">
        <f t="shared" si="9"/>
        <v>0</v>
      </c>
      <c r="I70" s="127" t="e">
        <f t="shared" si="9"/>
        <v>#VALUE!</v>
      </c>
      <c r="J70" s="127">
        <f t="shared" si="9"/>
        <v>0</v>
      </c>
      <c r="K70" s="127" t="e">
        <f t="shared" si="9"/>
        <v>#VALUE!</v>
      </c>
      <c r="L70" s="127" t="e">
        <f t="shared" si="9"/>
        <v>#VALUE!</v>
      </c>
      <c r="M70" s="127" t="e">
        <f t="shared" si="9"/>
        <v>#VALUE!</v>
      </c>
      <c r="N70" s="127" t="e">
        <f t="shared" si="9"/>
        <v>#VALUE!</v>
      </c>
      <c r="O70" s="127" t="e">
        <f t="shared" si="9"/>
        <v>#VALUE!</v>
      </c>
      <c r="P70" s="127" t="e">
        <f t="shared" si="9"/>
        <v>#VALUE!</v>
      </c>
      <c r="Q70" s="127" t="e">
        <f t="shared" si="9"/>
        <v>#VALUE!</v>
      </c>
      <c r="R70" s="127" t="e">
        <f t="shared" si="9"/>
        <v>#VALUE!</v>
      </c>
      <c r="S70" s="127" t="e">
        <f t="shared" si="9"/>
        <v>#VALUE!</v>
      </c>
      <c r="T70" s="127" t="e">
        <f t="shared" si="9"/>
        <v>#VALUE!</v>
      </c>
      <c r="U70" s="127" t="e">
        <f>U4+U5+U6-U7</f>
        <v>#VALUE!</v>
      </c>
      <c r="V70" s="127" t="e">
        <f t="shared" si="9"/>
        <v>#VALUE!</v>
      </c>
      <c r="W70" s="127">
        <f t="shared" si="9"/>
        <v>0</v>
      </c>
      <c r="X70" s="127" t="e">
        <f t="shared" si="9"/>
        <v>#VALUE!</v>
      </c>
      <c r="Y70" s="127" t="e">
        <f t="shared" si="9"/>
        <v>#VALUE!</v>
      </c>
      <c r="Z70" s="127" t="e">
        <f t="shared" si="9"/>
        <v>#VALUE!</v>
      </c>
      <c r="AA70" s="127" t="e">
        <f t="shared" si="9"/>
        <v>#VALUE!</v>
      </c>
      <c r="AB70" s="127" t="e">
        <f t="shared" si="9"/>
        <v>#VALUE!</v>
      </c>
      <c r="AC70" s="127">
        <f t="shared" si="9"/>
        <v>0</v>
      </c>
      <c r="AD70" s="127" t="e">
        <f t="shared" si="9"/>
        <v>#VALUE!</v>
      </c>
      <c r="AE70" s="127" t="e">
        <f t="shared" si="9"/>
        <v>#VALUE!</v>
      </c>
      <c r="AF70" s="127" t="e">
        <f t="shared" si="9"/>
        <v>#VALUE!</v>
      </c>
      <c r="AG70" s="127" t="e">
        <f t="shared" si="9"/>
        <v>#VALUE!</v>
      </c>
      <c r="AH70" s="126" t="e">
        <f t="shared" si="9"/>
        <v>#VALUE!</v>
      </c>
      <c r="AM70" s="121"/>
      <c r="AN70" s="120"/>
    </row>
    <row r="71" spans="1:40" ht="9" customHeight="1">
      <c r="A71" s="728"/>
      <c r="B71" s="125"/>
      <c r="C71" s="125"/>
      <c r="D71" s="125" t="s">
        <v>581</v>
      </c>
      <c r="E71" s="125"/>
      <c r="F71" s="124">
        <f>F7-F8-F9-F10</f>
        <v>0</v>
      </c>
      <c r="G71" s="124">
        <f t="shared" ref="G71:AH71" si="10">G7-G8-G9-G10</f>
        <v>0</v>
      </c>
      <c r="H71" s="124">
        <f t="shared" si="10"/>
        <v>0</v>
      </c>
      <c r="I71" s="124">
        <f t="shared" si="10"/>
        <v>0</v>
      </c>
      <c r="J71" s="124">
        <f t="shared" si="10"/>
        <v>0</v>
      </c>
      <c r="K71" s="124">
        <f t="shared" si="10"/>
        <v>0</v>
      </c>
      <c r="L71" s="124" t="e">
        <f t="shared" si="10"/>
        <v>#VALUE!</v>
      </c>
      <c r="M71" s="124" t="e">
        <f t="shared" si="10"/>
        <v>#VALUE!</v>
      </c>
      <c r="N71" s="124" t="e">
        <f t="shared" si="10"/>
        <v>#VALUE!</v>
      </c>
      <c r="O71" s="124">
        <f t="shared" si="10"/>
        <v>0</v>
      </c>
      <c r="P71" s="124" t="e">
        <f t="shared" si="10"/>
        <v>#VALUE!</v>
      </c>
      <c r="Q71" s="124">
        <f t="shared" si="10"/>
        <v>0</v>
      </c>
      <c r="R71" s="124">
        <f t="shared" si="10"/>
        <v>0</v>
      </c>
      <c r="S71" s="124">
        <f t="shared" si="10"/>
        <v>0</v>
      </c>
      <c r="T71" s="124">
        <f t="shared" si="10"/>
        <v>0</v>
      </c>
      <c r="U71" s="124">
        <f t="shared" si="10"/>
        <v>0</v>
      </c>
      <c r="V71" s="124" t="e">
        <f t="shared" si="10"/>
        <v>#VALUE!</v>
      </c>
      <c r="W71" s="124">
        <f t="shared" si="10"/>
        <v>0</v>
      </c>
      <c r="X71" s="124" t="e">
        <f t="shared" si="10"/>
        <v>#VALUE!</v>
      </c>
      <c r="Y71" s="124" t="e">
        <f t="shared" si="10"/>
        <v>#VALUE!</v>
      </c>
      <c r="Z71" s="124" t="e">
        <f t="shared" si="10"/>
        <v>#VALUE!</v>
      </c>
      <c r="AA71" s="124" t="e">
        <f t="shared" si="10"/>
        <v>#VALUE!</v>
      </c>
      <c r="AB71" s="124" t="e">
        <f t="shared" si="10"/>
        <v>#VALUE!</v>
      </c>
      <c r="AC71" s="124">
        <f t="shared" si="10"/>
        <v>0</v>
      </c>
      <c r="AD71" s="124" t="e">
        <f t="shared" si="10"/>
        <v>#VALUE!</v>
      </c>
      <c r="AE71" s="124" t="e">
        <f t="shared" si="10"/>
        <v>#VALUE!</v>
      </c>
      <c r="AF71" s="124" t="e">
        <f t="shared" si="10"/>
        <v>#VALUE!</v>
      </c>
      <c r="AG71" s="124" t="e">
        <f t="shared" si="10"/>
        <v>#VALUE!</v>
      </c>
      <c r="AH71" s="123" t="e">
        <f t="shared" si="10"/>
        <v>#VALUE!</v>
      </c>
    </row>
    <row r="72" spans="1:40" ht="9" customHeight="1">
      <c r="F72" s="195"/>
      <c r="AM72" s="115"/>
    </row>
    <row r="73" spans="1:40" ht="9" customHeight="1">
      <c r="AM73" s="115"/>
    </row>
    <row r="74" spans="1:40" ht="9" customHeight="1">
      <c r="AM74" s="115"/>
    </row>
    <row r="75" spans="1:40" ht="24" customHeight="1">
      <c r="B75" s="1575" t="s">
        <v>679</v>
      </c>
      <c r="C75" s="1575"/>
      <c r="D75" s="993">
        <v>2.9308000000000001E-2</v>
      </c>
      <c r="E75" s="992"/>
      <c r="AM75" s="115"/>
    </row>
    <row r="76" spans="1:40" ht="25.5" customHeight="1">
      <c r="AM76" s="115"/>
    </row>
    <row r="77" spans="1:40" ht="9" customHeight="1">
      <c r="B77" s="1573" t="s">
        <v>204</v>
      </c>
      <c r="C77" s="1574"/>
      <c r="D77" s="1574"/>
      <c r="AM77" s="115"/>
    </row>
    <row r="78" spans="1:40" ht="9" customHeight="1">
      <c r="B78" s="1574"/>
      <c r="C78" s="1574"/>
      <c r="D78" s="1574"/>
      <c r="AM78" s="115"/>
    </row>
    <row r="79" spans="1:40" ht="9" customHeight="1">
      <c r="B79" s="1574"/>
      <c r="C79" s="1574"/>
      <c r="D79" s="1574"/>
      <c r="AM79" s="115"/>
    </row>
    <row r="80" spans="1:40" ht="9" customHeight="1">
      <c r="B80" s="1574"/>
      <c r="C80" s="1574"/>
      <c r="D80" s="1574"/>
      <c r="AM80" s="115"/>
    </row>
    <row r="81" spans="2:39" ht="9" customHeight="1">
      <c r="B81" s="1574"/>
      <c r="C81" s="1574"/>
      <c r="D81" s="1574"/>
      <c r="AM81" s="115"/>
    </row>
    <row r="82" spans="2:39" ht="9" customHeight="1">
      <c r="B82" s="1574"/>
      <c r="C82" s="1574"/>
      <c r="D82" s="1574"/>
      <c r="AM82" s="115"/>
    </row>
    <row r="83" spans="2:39" ht="9" customHeight="1">
      <c r="B83" s="1574"/>
      <c r="C83" s="1574"/>
      <c r="D83" s="1574"/>
      <c r="AM83" s="115"/>
    </row>
    <row r="84" spans="2:39" ht="9" customHeight="1">
      <c r="B84" s="1574"/>
      <c r="C84" s="1574"/>
      <c r="D84" s="1574"/>
      <c r="AM84" s="115"/>
    </row>
    <row r="85" spans="2:39" ht="9" customHeight="1">
      <c r="B85" s="1574"/>
      <c r="C85" s="1574"/>
      <c r="D85" s="1574"/>
    </row>
    <row r="86" spans="2:39" ht="9" customHeight="1">
      <c r="B86" s="1574"/>
      <c r="C86" s="1574"/>
      <c r="D86" s="1574"/>
    </row>
    <row r="87" spans="2:39" ht="9" customHeight="1">
      <c r="B87" s="1574"/>
      <c r="C87" s="1574"/>
      <c r="D87" s="1574"/>
    </row>
    <row r="88" spans="2:39" ht="9" customHeight="1">
      <c r="B88" s="1574"/>
      <c r="C88" s="1574"/>
      <c r="D88" s="1574"/>
    </row>
    <row r="89" spans="2:39" ht="9" customHeight="1">
      <c r="B89" s="1574"/>
      <c r="C89" s="1574"/>
      <c r="D89" s="1574"/>
    </row>
    <row r="90" spans="2:39" ht="9" customHeight="1">
      <c r="B90" s="1574"/>
      <c r="C90" s="1574"/>
      <c r="D90" s="1574"/>
    </row>
    <row r="91" spans="2:39" ht="9" customHeight="1">
      <c r="B91" s="1574"/>
      <c r="C91" s="1574"/>
      <c r="D91" s="1574"/>
    </row>
    <row r="92" spans="2:39" ht="9" customHeight="1">
      <c r="B92" s="1574"/>
      <c r="C92" s="1574"/>
      <c r="D92" s="1574"/>
    </row>
    <row r="93" spans="2:39" ht="9" customHeight="1"/>
    <row r="94" spans="2:39" ht="9" customHeight="1">
      <c r="B94" s="118" t="s">
        <v>203</v>
      </c>
    </row>
    <row r="95" spans="2:39" ht="9" customHeight="1">
      <c r="B95" s="117" t="s">
        <v>202</v>
      </c>
    </row>
    <row r="96" spans="2:39" ht="9" customHeight="1">
      <c r="B96" s="117" t="s">
        <v>201</v>
      </c>
    </row>
    <row r="97" spans="2:2" ht="9" customHeight="1">
      <c r="B97" s="117" t="s">
        <v>200</v>
      </c>
    </row>
    <row r="98" spans="2:2" ht="9" customHeight="1"/>
    <row r="99" spans="2:2" ht="9" customHeight="1"/>
    <row r="100" spans="2:2" ht="9" customHeight="1"/>
    <row r="101" spans="2:2" ht="9" customHeight="1"/>
    <row r="102" spans="2:2" ht="9" customHeight="1"/>
    <row r="103" spans="2:2" ht="9" customHeight="1"/>
    <row r="104" spans="2:2" ht="9" customHeight="1"/>
    <row r="105" spans="2:2" ht="9" customHeight="1"/>
    <row r="106" spans="2:2" ht="9" customHeight="1"/>
    <row r="107" spans="2:2" ht="9" customHeight="1"/>
    <row r="108" spans="2:2" ht="9" customHeight="1"/>
    <row r="109" spans="2:2" ht="9" customHeight="1"/>
    <row r="110" spans="2:2" ht="9" customHeight="1"/>
    <row r="111" spans="2:2" ht="9" customHeight="1"/>
    <row r="112" spans="2: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sheetData>
  <mergeCells count="80">
    <mergeCell ref="A2:D2"/>
    <mergeCell ref="A3:D3"/>
    <mergeCell ref="B4:B10"/>
    <mergeCell ref="W3:X3"/>
    <mergeCell ref="AB3:AC3"/>
    <mergeCell ref="C9:D9"/>
    <mergeCell ref="A4:A10"/>
    <mergeCell ref="C5:D5"/>
    <mergeCell ref="C6:D6"/>
    <mergeCell ref="C7:D7"/>
    <mergeCell ref="C8:D8"/>
    <mergeCell ref="C10:D10"/>
    <mergeCell ref="A11:A35"/>
    <mergeCell ref="A40:A59"/>
    <mergeCell ref="C4:D4"/>
    <mergeCell ref="B11:B20"/>
    <mergeCell ref="B21:B30"/>
    <mergeCell ref="C37:D37"/>
    <mergeCell ref="C33:D33"/>
    <mergeCell ref="C34:D34"/>
    <mergeCell ref="B31:B35"/>
    <mergeCell ref="C46:D46"/>
    <mergeCell ref="C28:D28"/>
    <mergeCell ref="C29:D29"/>
    <mergeCell ref="C47:D47"/>
    <mergeCell ref="C38:D38"/>
    <mergeCell ref="C39:D39"/>
    <mergeCell ref="C41:D41"/>
    <mergeCell ref="Y1:AC1"/>
    <mergeCell ref="F3:H3"/>
    <mergeCell ref="I3:K3"/>
    <mergeCell ref="I1:K1"/>
    <mergeCell ref="F1:H1"/>
    <mergeCell ref="W1:X1"/>
    <mergeCell ref="L3:P3"/>
    <mergeCell ref="Q3:V3"/>
    <mergeCell ref="L1:V1"/>
    <mergeCell ref="C42:D42"/>
    <mergeCell ref="C43:D43"/>
    <mergeCell ref="C40:D40"/>
    <mergeCell ref="C45:D45"/>
    <mergeCell ref="C21:D21"/>
    <mergeCell ref="C20:D20"/>
    <mergeCell ref="C22:D22"/>
    <mergeCell ref="B36:B39"/>
    <mergeCell ref="C31:D31"/>
    <mergeCell ref="C26:D26"/>
    <mergeCell ref="C25:D25"/>
    <mergeCell ref="C27:D27"/>
    <mergeCell ref="C24:D24"/>
    <mergeCell ref="C17:D17"/>
    <mergeCell ref="C14:D14"/>
    <mergeCell ref="C15:D15"/>
    <mergeCell ref="C18:D18"/>
    <mergeCell ref="C16:D16"/>
    <mergeCell ref="B77:D92"/>
    <mergeCell ref="C58:D58"/>
    <mergeCell ref="C52:D52"/>
    <mergeCell ref="C54:D54"/>
    <mergeCell ref="C55:D55"/>
    <mergeCell ref="C59:D59"/>
    <mergeCell ref="C56:D56"/>
    <mergeCell ref="C53:D53"/>
    <mergeCell ref="B75:C75"/>
    <mergeCell ref="AD1:AG1"/>
    <mergeCell ref="C51:D51"/>
    <mergeCell ref="C57:D57"/>
    <mergeCell ref="C30:D30"/>
    <mergeCell ref="C44:D44"/>
    <mergeCell ref="C49:D49"/>
    <mergeCell ref="C11:D11"/>
    <mergeCell ref="C13:D13"/>
    <mergeCell ref="C12:D12"/>
    <mergeCell ref="C19:D19"/>
    <mergeCell ref="C23:D23"/>
    <mergeCell ref="C32:D32"/>
    <mergeCell ref="C35:D35"/>
    <mergeCell ref="C36:D36"/>
    <mergeCell ref="C48:D48"/>
    <mergeCell ref="C50:D50"/>
  </mergeCells>
  <conditionalFormatting sqref="A1:AX1 A4:E59 A3:AX3 A2 AJ2:AX2 B60:AX65 AH4:AX59 A72:AX74 A70:C71 E70:AX71 A66:AX69 A76:AX196 A75:B75 F75:AX75">
    <cfRule type="cellIs" dxfId="462" priority="11" stopIfTrue="1" operator="equal">
      <formula>0</formula>
    </cfRule>
  </conditionalFormatting>
  <conditionalFormatting sqref="E2:AI2">
    <cfRule type="cellIs" dxfId="461" priority="8" stopIfTrue="1" operator="equal">
      <formula>0</formula>
    </cfRule>
  </conditionalFormatting>
  <conditionalFormatting sqref="A61:A65">
    <cfRule type="cellIs" dxfId="460" priority="7" stopIfTrue="1" operator="equal">
      <formula>0</formula>
    </cfRule>
  </conditionalFormatting>
  <conditionalFormatting sqref="A60">
    <cfRule type="cellIs" dxfId="459" priority="6" stopIfTrue="1" operator="equal">
      <formula>0</formula>
    </cfRule>
  </conditionalFormatting>
  <conditionalFormatting sqref="D70:D71">
    <cfRule type="cellIs" dxfId="458" priority="4" stopIfTrue="1" operator="equal">
      <formula>0</formula>
    </cfRule>
  </conditionalFormatting>
  <conditionalFormatting sqref="D75">
    <cfRule type="cellIs" dxfId="457" priority="3" stopIfTrue="1" operator="equal">
      <formula>0</formula>
    </cfRule>
  </conditionalFormatting>
  <conditionalFormatting sqref="F4:AG59">
    <cfRule type="cellIs" dxfId="456" priority="1" stopIfTrue="1" operator="equal">
      <formula>0</formula>
    </cfRule>
  </conditionalFormatting>
  <pageMargins left="0.78740157480314965" right="0.78740157480314965" top="0.78740157480314965" bottom="0.78740157480314965" header="0.51181102362204722" footer="0.51181102362204722"/>
  <pageSetup paperSize="9" scale="49" firstPageNumber="8" orientation="landscape" r:id="rId1"/>
  <headerFooter alignWithMargins="0">
    <oddHeader>&amp;LEB-3. Energiebilanz Bayern 2018 - Steinkohleeinheiten</oddHeader>
    <oddFooter>&amp;L&amp;"Arial,Standard"&amp;10Stand: 04.02.2021&amp;C&amp;"Arial,Standard"&amp;10Bayerisches Landesamt für Statistik - Energiebilanz 2018
&amp;R&amp;"Arial,Standard"&amp;10&amp;P von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EDF082"/>
  </sheetPr>
  <dimension ref="A1:F28"/>
  <sheetViews>
    <sheetView view="pageBreakPreview" zoomScaleNormal="100" zoomScaleSheetLayoutView="100" workbookViewId="0"/>
  </sheetViews>
  <sheetFormatPr baseColWidth="10" defaultColWidth="13" defaultRowHeight="15.75" customHeight="1"/>
  <cols>
    <col min="1" max="1" width="30" style="23" customWidth="1"/>
    <col min="2" max="5" width="24.28515625" style="23" customWidth="1"/>
    <col min="6" max="6" width="1.42578125" style="23" customWidth="1"/>
    <col min="7" max="16384" width="13" style="23"/>
  </cols>
  <sheetData>
    <row r="1" spans="1:6" ht="15.75" customHeight="1">
      <c r="A1" s="517" t="s">
        <v>866</v>
      </c>
      <c r="B1" s="21"/>
      <c r="C1" s="22"/>
      <c r="D1" s="22"/>
      <c r="E1" s="22"/>
    </row>
    <row r="2" spans="1:6" ht="15.75" customHeight="1">
      <c r="A2" s="24"/>
      <c r="B2" s="25"/>
      <c r="C2" s="24"/>
      <c r="D2" s="24"/>
      <c r="E2" s="24"/>
    </row>
    <row r="3" spans="1:6" ht="15.75" customHeight="1">
      <c r="A3" s="572"/>
      <c r="B3" s="295" t="s">
        <v>447</v>
      </c>
      <c r="C3" s="2"/>
      <c r="D3" s="3" t="s">
        <v>603</v>
      </c>
      <c r="E3" s="3"/>
    </row>
    <row r="4" spans="1:6" ht="15.75" customHeight="1">
      <c r="A4" s="573"/>
      <c r="B4" s="294" t="s">
        <v>17</v>
      </c>
      <c r="C4" s="293" t="s">
        <v>5</v>
      </c>
      <c r="D4" s="293" t="s">
        <v>17</v>
      </c>
      <c r="E4" s="8" t="s">
        <v>5</v>
      </c>
      <c r="F4" s="89"/>
    </row>
    <row r="5" spans="1:6" ht="15.75" customHeight="1">
      <c r="A5" s="20" t="s">
        <v>4</v>
      </c>
      <c r="B5" s="318">
        <v>35365.821000000004</v>
      </c>
      <c r="C5" s="1115">
        <v>1.9724637132221052</v>
      </c>
      <c r="D5" s="318">
        <v>1084226</v>
      </c>
      <c r="E5" s="1116">
        <v>8.7438378589483978</v>
      </c>
      <c r="F5" s="89"/>
    </row>
    <row r="6" spans="1:6" ht="15.75" customHeight="1">
      <c r="A6" s="20" t="s">
        <v>3</v>
      </c>
      <c r="B6" s="1100">
        <v>10830.290481615257</v>
      </c>
      <c r="C6" s="1116">
        <v>0.60403956064361841</v>
      </c>
      <c r="D6" s="1100">
        <v>1162958</v>
      </c>
      <c r="E6" s="1116">
        <v>9.3787791371604374</v>
      </c>
      <c r="F6" s="89"/>
    </row>
    <row r="7" spans="1:6" ht="15.75" customHeight="1">
      <c r="A7" s="20" t="s">
        <v>545</v>
      </c>
      <c r="B7" s="1100">
        <v>656001.780246182</v>
      </c>
      <c r="C7" s="1116">
        <v>36.587294476910223</v>
      </c>
      <c r="D7" s="1100">
        <v>4106737.8401980782</v>
      </c>
      <c r="E7" s="1116">
        <v>33.119155788461022</v>
      </c>
      <c r="F7" s="89"/>
    </row>
    <row r="8" spans="1:6" ht="15.75" customHeight="1">
      <c r="A8" s="20" t="s">
        <v>2</v>
      </c>
      <c r="B8" s="1100">
        <v>394503.52250446926</v>
      </c>
      <c r="C8" s="1116">
        <v>22.002709420442006</v>
      </c>
      <c r="D8" s="1100">
        <v>3221866</v>
      </c>
      <c r="E8" s="1116">
        <v>25.983027438245017</v>
      </c>
      <c r="F8" s="89"/>
    </row>
    <row r="9" spans="1:6" ht="15.75" customHeight="1">
      <c r="A9" s="20" t="s">
        <v>1</v>
      </c>
      <c r="B9" s="1100">
        <v>375733.63182772958</v>
      </c>
      <c r="C9" s="1116">
        <v>20.955853240826812</v>
      </c>
      <c r="D9" s="1100">
        <v>1904453</v>
      </c>
      <c r="E9" s="1116">
        <v>15.358632095142392</v>
      </c>
      <c r="F9" s="89"/>
    </row>
    <row r="10" spans="1:6" ht="15.75" customHeight="1">
      <c r="A10" s="20" t="s">
        <v>31</v>
      </c>
      <c r="B10" s="1100">
        <v>244564.96363636365</v>
      </c>
      <c r="C10" s="1116">
        <v>13.640161677519405</v>
      </c>
      <c r="D10" s="1117">
        <v>818952</v>
      </c>
      <c r="E10" s="1116">
        <v>6.6045118842948876</v>
      </c>
      <c r="F10" s="89"/>
    </row>
    <row r="11" spans="1:6" ht="15.75" customHeight="1">
      <c r="A11" s="20" t="s">
        <v>546</v>
      </c>
      <c r="B11" s="1100">
        <v>41652.379199999996</v>
      </c>
      <c r="C11" s="1116">
        <v>2.3230849509012437</v>
      </c>
      <c r="D11" s="1100">
        <v>218297</v>
      </c>
      <c r="E11" s="1116">
        <v>1.7604757431521276</v>
      </c>
      <c r="F11" s="89"/>
    </row>
    <row r="12" spans="1:6" ht="15.75" customHeight="1">
      <c r="A12" s="20" t="s">
        <v>162</v>
      </c>
      <c r="B12" s="1100">
        <v>34324.625734160283</v>
      </c>
      <c r="C12" s="1116">
        <v>1.9143929595345979</v>
      </c>
      <c r="D12" s="1100">
        <v>-117605</v>
      </c>
      <c r="E12" s="1116">
        <v>-0.94843607458373669</v>
      </c>
      <c r="F12" s="89"/>
    </row>
    <row r="13" spans="1:6" ht="15.75" customHeight="1">
      <c r="A13" s="91" t="s">
        <v>0</v>
      </c>
      <c r="B13" s="1118">
        <v>1792977.0146305198</v>
      </c>
      <c r="C13" s="1119">
        <v>100.00000000000001</v>
      </c>
      <c r="D13" s="1118">
        <v>12399886.840198079</v>
      </c>
      <c r="E13" s="1119">
        <v>99.999983870820557</v>
      </c>
      <c r="F13" s="89"/>
    </row>
    <row r="14" spans="1:6" ht="15.75" customHeight="1">
      <c r="A14" s="99" t="s">
        <v>168</v>
      </c>
      <c r="B14" s="68"/>
      <c r="C14" s="22"/>
      <c r="D14" s="67"/>
      <c r="E14" s="67"/>
      <c r="F14" s="89"/>
    </row>
    <row r="15" spans="1:6" ht="15.75" customHeight="1">
      <c r="A15" s="27" t="s">
        <v>931</v>
      </c>
      <c r="B15" s="68"/>
      <c r="C15" s="22"/>
      <c r="D15" s="67"/>
      <c r="E15" s="67"/>
      <c r="F15" s="89"/>
    </row>
    <row r="16" spans="1:6" ht="15.75" customHeight="1">
      <c r="A16" s="27" t="s">
        <v>547</v>
      </c>
      <c r="B16" s="36"/>
      <c r="C16" s="26"/>
      <c r="D16" s="27"/>
      <c r="E16" s="27"/>
      <c r="F16" s="89"/>
    </row>
    <row r="17" spans="1:6" ht="15.75" customHeight="1">
      <c r="A17" s="27" t="s">
        <v>548</v>
      </c>
      <c r="B17" s="36"/>
      <c r="C17" s="26"/>
      <c r="D17" s="27"/>
      <c r="E17" s="27"/>
      <c r="F17" s="89"/>
    </row>
    <row r="18" spans="1:6" ht="15.75" customHeight="1">
      <c r="B18" s="36"/>
      <c r="C18" s="26"/>
      <c r="D18" s="27"/>
      <c r="E18" s="27"/>
      <c r="F18" s="89"/>
    </row>
    <row r="20" spans="1:6" ht="15.75" customHeight="1">
      <c r="A20" s="13"/>
    </row>
    <row r="21" spans="1:6" ht="15.75" customHeight="1">
      <c r="A21" s="13"/>
    </row>
    <row r="23" spans="1:6" ht="15.75" customHeight="1">
      <c r="D23" s="28"/>
      <c r="E23" s="28"/>
    </row>
    <row r="24" spans="1:6" ht="15.75" customHeight="1">
      <c r="D24" s="28"/>
      <c r="E24" s="28"/>
    </row>
    <row r="25" spans="1:6" ht="15.75" customHeight="1">
      <c r="D25" s="28"/>
      <c r="E25" s="28"/>
    </row>
    <row r="26" spans="1:6" ht="15.75" customHeight="1">
      <c r="D26" s="28"/>
      <c r="E26" s="28"/>
    </row>
    <row r="27" spans="1:6" ht="15.75" customHeight="1">
      <c r="D27" s="28"/>
      <c r="E27" s="28"/>
    </row>
    <row r="28" spans="1:6" ht="15.75" customHeight="1">
      <c r="D28" s="28"/>
      <c r="E28" s="28"/>
    </row>
  </sheetData>
  <conditionalFormatting sqref="A1:GR1000">
    <cfRule type="cellIs" dxfId="45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EDF082"/>
  </sheetPr>
  <dimension ref="A1:S36"/>
  <sheetViews>
    <sheetView view="pageBreakPreview" zoomScaleNormal="100" zoomScaleSheetLayoutView="100" workbookViewId="0"/>
  </sheetViews>
  <sheetFormatPr baseColWidth="10" defaultColWidth="11.42578125" defaultRowHeight="15.75" customHeight="1"/>
  <cols>
    <col min="1" max="1" width="7.140625" style="83" customWidth="1"/>
    <col min="2" max="11" width="12" style="83" customWidth="1"/>
    <col min="12" max="12" width="1.42578125" style="83" customWidth="1"/>
    <col min="13" max="16384" width="11.42578125" style="83"/>
  </cols>
  <sheetData>
    <row r="1" spans="1:12" ht="15.75" customHeight="1">
      <c r="A1" s="456" t="s">
        <v>610</v>
      </c>
      <c r="B1" s="79"/>
      <c r="C1" s="80"/>
      <c r="D1" s="81"/>
      <c r="E1" s="82"/>
      <c r="F1" s="82"/>
      <c r="G1" s="82"/>
      <c r="H1" s="82"/>
      <c r="I1" s="82"/>
    </row>
    <row r="2" spans="1:12" s="795" customFormat="1" ht="15.75" customHeight="1">
      <c r="A2" s="456"/>
      <c r="B2" s="456" t="s">
        <v>867</v>
      </c>
      <c r="C2" s="80"/>
      <c r="D2" s="81"/>
      <c r="E2" s="82"/>
      <c r="F2" s="82"/>
      <c r="G2" s="82"/>
      <c r="H2" s="82"/>
      <c r="I2" s="82"/>
    </row>
    <row r="3" spans="1:12" ht="12.75"/>
    <row r="4" spans="1:12" ht="15">
      <c r="A4" s="350"/>
      <c r="B4" s="292" t="s">
        <v>8</v>
      </c>
      <c r="C4" s="291"/>
      <c r="D4" s="291"/>
      <c r="E4" s="15"/>
      <c r="F4" s="290"/>
      <c r="G4" s="16" t="s">
        <v>604</v>
      </c>
      <c r="H4" s="15"/>
      <c r="I4" s="15"/>
      <c r="J4" s="15"/>
      <c r="K4" s="15"/>
      <c r="L4" s="86"/>
    </row>
    <row r="5" spans="1:12" ht="12.75">
      <c r="A5" s="351"/>
      <c r="B5" s="289" t="s">
        <v>9</v>
      </c>
      <c r="C5" s="1576" t="s">
        <v>171</v>
      </c>
      <c r="D5" s="1577"/>
      <c r="E5" s="1576" t="s">
        <v>172</v>
      </c>
      <c r="F5" s="1577"/>
      <c r="G5" s="289" t="s">
        <v>9</v>
      </c>
      <c r="H5" s="1576" t="s">
        <v>171</v>
      </c>
      <c r="I5" s="1577"/>
      <c r="J5" s="1576" t="s">
        <v>172</v>
      </c>
      <c r="K5" s="1578"/>
      <c r="L5" s="86"/>
    </row>
    <row r="6" spans="1:12" ht="31.5" customHeight="1">
      <c r="A6" s="352"/>
      <c r="B6" s="289" t="s">
        <v>17</v>
      </c>
      <c r="C6" s="289" t="s">
        <v>170</v>
      </c>
      <c r="D6" s="12" t="s">
        <v>599</v>
      </c>
      <c r="E6" s="289" t="s">
        <v>169</v>
      </c>
      <c r="F6" s="12" t="s">
        <v>599</v>
      </c>
      <c r="G6" s="289" t="s">
        <v>17</v>
      </c>
      <c r="H6" s="289" t="s">
        <v>170</v>
      </c>
      <c r="I6" s="12" t="s">
        <v>599</v>
      </c>
      <c r="J6" s="289" t="s">
        <v>169</v>
      </c>
      <c r="K6" s="288" t="s">
        <v>599</v>
      </c>
      <c r="L6" s="86"/>
    </row>
    <row r="7" spans="1:12" s="762" customFormat="1" ht="15.75" customHeight="1">
      <c r="A7" s="788">
        <v>1998</v>
      </c>
      <c r="B7" s="1100">
        <v>2017317.5570961982</v>
      </c>
      <c r="C7" s="755">
        <v>198.11563013177189</v>
      </c>
      <c r="D7" s="755">
        <v>100</v>
      </c>
      <c r="E7" s="755">
        <v>5.0475573246536571</v>
      </c>
      <c r="F7" s="755">
        <v>100</v>
      </c>
      <c r="G7" s="744">
        <v>14289560.661009597</v>
      </c>
      <c r="H7" s="755">
        <v>170.56405230500621</v>
      </c>
      <c r="I7" s="755">
        <v>100</v>
      </c>
      <c r="J7" s="755">
        <v>5.8629001040135886</v>
      </c>
      <c r="K7" s="755">
        <v>100</v>
      </c>
      <c r="L7" s="741"/>
    </row>
    <row r="8" spans="1:12" s="762" customFormat="1" ht="15.75" customHeight="1">
      <c r="A8" s="788">
        <v>1999</v>
      </c>
      <c r="B8" s="1100">
        <v>1999195.3132249</v>
      </c>
      <c r="C8" s="755">
        <v>205.44863840114186</v>
      </c>
      <c r="D8" s="755">
        <v>103.70137796018042</v>
      </c>
      <c r="E8" s="755">
        <v>4.8673965803924357</v>
      </c>
      <c r="F8" s="755">
        <v>96.430734062567907</v>
      </c>
      <c r="G8" s="744">
        <v>14073427.292700885</v>
      </c>
      <c r="H8" s="755">
        <v>176.45192292910363</v>
      </c>
      <c r="I8" s="755">
        <v>103.45199972944393</v>
      </c>
      <c r="J8" s="755">
        <v>5.6672660937891202</v>
      </c>
      <c r="K8" s="755">
        <v>96.663187044743566</v>
      </c>
      <c r="L8" s="741"/>
    </row>
    <row r="9" spans="1:12" ht="15.75" customHeight="1">
      <c r="A9" s="85">
        <v>2000</v>
      </c>
      <c r="B9" s="1100">
        <v>2007718.2267468697</v>
      </c>
      <c r="C9" s="755">
        <v>213.97644464088631</v>
      </c>
      <c r="D9" s="755">
        <v>108.00583704504534</v>
      </c>
      <c r="E9" s="755">
        <v>4.6734116069564857</v>
      </c>
      <c r="F9" s="755">
        <v>92.587588537732074</v>
      </c>
      <c r="G9" s="744">
        <v>14135473.000864508</v>
      </c>
      <c r="H9" s="755">
        <v>180.79402152610683</v>
      </c>
      <c r="I9" s="755">
        <v>105.99772876104466</v>
      </c>
      <c r="J9" s="755">
        <v>5.5311563488596827</v>
      </c>
      <c r="K9" s="755">
        <v>94.341644079407004</v>
      </c>
      <c r="L9" s="86"/>
    </row>
    <row r="10" spans="1:12" ht="15.75" customHeight="1">
      <c r="A10" s="85">
        <v>2001</v>
      </c>
      <c r="B10" s="1100">
        <v>2061035.3040495366</v>
      </c>
      <c r="C10" s="755">
        <v>214.45985235261958</v>
      </c>
      <c r="D10" s="755">
        <v>108.24983985866068</v>
      </c>
      <c r="E10" s="755">
        <v>4.6628774058641902</v>
      </c>
      <c r="F10" s="755">
        <v>92.378889548998586</v>
      </c>
      <c r="G10" s="744">
        <v>14420111.412150985</v>
      </c>
      <c r="H10" s="755">
        <v>180.2053182342494</v>
      </c>
      <c r="I10" s="755">
        <v>105.65257790193824</v>
      </c>
      <c r="J10" s="755">
        <v>5.549225793103937</v>
      </c>
      <c r="K10" s="755">
        <v>94.649843842726938</v>
      </c>
    </row>
    <row r="11" spans="1:12" ht="15.75" customHeight="1">
      <c r="A11" s="85">
        <v>2002</v>
      </c>
      <c r="B11" s="1100">
        <v>1998048.410420577</v>
      </c>
      <c r="C11" s="755">
        <v>223.02014089148261</v>
      </c>
      <c r="D11" s="755">
        <v>112.57069457020935</v>
      </c>
      <c r="E11" s="755">
        <v>4.4838999563119328</v>
      </c>
      <c r="F11" s="755">
        <v>88.8330665292563</v>
      </c>
      <c r="G11" s="744">
        <v>14169897.56155506</v>
      </c>
      <c r="H11" s="755">
        <v>183.02434782848115</v>
      </c>
      <c r="I11" s="755">
        <v>107.30534679206212</v>
      </c>
      <c r="J11" s="755">
        <v>5.4637539314558126</v>
      </c>
      <c r="K11" s="755">
        <v>93.19200113465125</v>
      </c>
    </row>
    <row r="12" spans="1:12" ht="15.75" customHeight="1">
      <c r="A12" s="85">
        <v>2003</v>
      </c>
      <c r="B12" s="1100">
        <v>1971823.339467762</v>
      </c>
      <c r="C12" s="755">
        <v>222.68287792887182</v>
      </c>
      <c r="D12" s="755">
        <v>112.40045915648331</v>
      </c>
      <c r="E12" s="755">
        <v>4.4906910189988416</v>
      </c>
      <c r="F12" s="755">
        <v>88.967608095604433</v>
      </c>
      <c r="G12" s="744">
        <v>14338055.599602539</v>
      </c>
      <c r="H12" s="755">
        <v>179.61146559310234</v>
      </c>
      <c r="I12" s="755">
        <v>105.30440803078326</v>
      </c>
      <c r="J12" s="755">
        <v>5.567573298830669</v>
      </c>
      <c r="K12" s="755">
        <v>94.962786335371007</v>
      </c>
    </row>
    <row r="13" spans="1:12" ht="15.75" customHeight="1">
      <c r="A13" s="85">
        <v>2004</v>
      </c>
      <c r="B13" s="1100">
        <v>1961069.4703195111</v>
      </c>
      <c r="C13" s="755">
        <v>228.67427788110743</v>
      </c>
      <c r="D13" s="755">
        <v>115.42465262786696</v>
      </c>
      <c r="E13" s="755">
        <v>4.3730322853360937</v>
      </c>
      <c r="F13" s="755">
        <v>86.636604679594271</v>
      </c>
      <c r="G13" s="744">
        <v>14320433.275152566</v>
      </c>
      <c r="H13" s="755">
        <v>181.94568068836878</v>
      </c>
      <c r="I13" s="755">
        <v>106.67293502326605</v>
      </c>
      <c r="J13" s="755">
        <v>5.4961458618672605</v>
      </c>
      <c r="K13" s="755">
        <v>93.74449102594707</v>
      </c>
    </row>
    <row r="14" spans="1:12" ht="15.75" customHeight="1">
      <c r="A14" s="85">
        <v>2005</v>
      </c>
      <c r="B14" s="1100">
        <v>1960668.4728851102</v>
      </c>
      <c r="C14" s="755">
        <v>231.6665786600916</v>
      </c>
      <c r="D14" s="755">
        <v>116.93503359931981</v>
      </c>
      <c r="E14" s="755">
        <v>4.3165484023797456</v>
      </c>
      <c r="F14" s="755">
        <v>85.517570673175655</v>
      </c>
      <c r="G14" s="744">
        <v>14244370.705460628</v>
      </c>
      <c r="H14" s="755">
        <v>184.25565918428728</v>
      </c>
      <c r="I14" s="755">
        <v>108.02725233966501</v>
      </c>
      <c r="J14" s="755">
        <v>5.4272417163579671</v>
      </c>
      <c r="K14" s="755">
        <v>92.569233998079198</v>
      </c>
    </row>
    <row r="15" spans="1:12" ht="15.75" customHeight="1">
      <c r="A15" s="85">
        <v>2006</v>
      </c>
      <c r="B15" s="1100">
        <v>2022553.2087732374</v>
      </c>
      <c r="C15" s="755">
        <v>233.36166433232151</v>
      </c>
      <c r="D15" s="755">
        <v>117.79063780939777</v>
      </c>
      <c r="E15" s="755">
        <v>4.2851939836010855</v>
      </c>
      <c r="F15" s="755">
        <v>84.896390629800692</v>
      </c>
      <c r="G15" s="744">
        <v>14506134.437919037</v>
      </c>
      <c r="H15" s="755">
        <v>187.83587617094216</v>
      </c>
      <c r="I15" s="755">
        <v>110.12629779401001</v>
      </c>
      <c r="J15" s="755">
        <v>5.3237966057662947</v>
      </c>
      <c r="K15" s="755">
        <v>90.804832272713682</v>
      </c>
    </row>
    <row r="16" spans="1:12" ht="15.75" customHeight="1">
      <c r="A16" s="85">
        <v>2007</v>
      </c>
      <c r="B16" s="1100">
        <v>1923371.3763646649</v>
      </c>
      <c r="C16" s="755">
        <v>253.13855503051286</v>
      </c>
      <c r="D16" s="755">
        <v>127.77313675965081</v>
      </c>
      <c r="E16" s="755">
        <v>3.9504057368086887</v>
      </c>
      <c r="F16" s="755">
        <v>78.263712182402003</v>
      </c>
      <c r="G16" s="744">
        <v>13853981.871113336</v>
      </c>
      <c r="H16" s="755">
        <v>202.53195955528662</v>
      </c>
      <c r="I16" s="755">
        <v>118.74246467427658</v>
      </c>
      <c r="J16" s="755">
        <v>4.9374923453847428</v>
      </c>
      <c r="K16" s="755">
        <v>84.215870265377106</v>
      </c>
    </row>
    <row r="17" spans="1:11" ht="15.75" customHeight="1">
      <c r="A17" s="85">
        <v>2008</v>
      </c>
      <c r="B17" s="1100">
        <v>1983744.1180855883</v>
      </c>
      <c r="C17" s="755">
        <v>245.69515269457318</v>
      </c>
      <c r="D17" s="755">
        <v>124.01603676153916</v>
      </c>
      <c r="E17" s="755">
        <v>4.0700843668784668</v>
      </c>
      <c r="F17" s="755">
        <v>80.634732903360131</v>
      </c>
      <c r="G17" s="744">
        <v>14033216.854167536</v>
      </c>
      <c r="H17" s="755">
        <v>201.86441408540787</v>
      </c>
      <c r="I17" s="755">
        <v>118.35108943379797</v>
      </c>
      <c r="J17" s="755">
        <v>4.9538201397741402</v>
      </c>
      <c r="K17" s="755">
        <v>84.49436374300295</v>
      </c>
    </row>
    <row r="18" spans="1:11" ht="15.75" customHeight="1">
      <c r="A18" s="85">
        <v>2009</v>
      </c>
      <c r="B18" s="1100">
        <v>1941748.1271698843</v>
      </c>
      <c r="C18" s="755">
        <v>240.40944160990978</v>
      </c>
      <c r="D18" s="755">
        <v>121.34804379139959</v>
      </c>
      <c r="E18" s="755">
        <v>4.1595704116421839</v>
      </c>
      <c r="F18" s="755">
        <v>82.407591317996506</v>
      </c>
      <c r="G18" s="744">
        <v>13193614.382867821</v>
      </c>
      <c r="H18" s="755">
        <v>202.48520431740167</v>
      </c>
      <c r="I18" s="755">
        <v>118.7150525453707</v>
      </c>
      <c r="J18" s="755">
        <v>4.9386324466081479</v>
      </c>
      <c r="K18" s="755">
        <v>84.235316293847291</v>
      </c>
    </row>
    <row r="19" spans="1:11" ht="15.75" customHeight="1">
      <c r="A19" s="85">
        <v>2010</v>
      </c>
      <c r="B19" s="1100">
        <v>2027164.6662449325</v>
      </c>
      <c r="C19" s="755">
        <v>241.90036515797811</v>
      </c>
      <c r="D19" s="755">
        <v>122.10059599895466</v>
      </c>
      <c r="E19" s="755">
        <v>4.133933404139051</v>
      </c>
      <c r="F19" s="755">
        <v>81.899682128378899</v>
      </c>
      <c r="G19" s="744">
        <v>13884867.981254606</v>
      </c>
      <c r="H19" s="755">
        <v>200.44682814107091</v>
      </c>
      <c r="I19" s="755">
        <v>117.51997295574785</v>
      </c>
      <c r="J19" s="755">
        <v>4.9888541977636978</v>
      </c>
      <c r="K19" s="755">
        <v>85.091918832941701</v>
      </c>
    </row>
    <row r="20" spans="1:11" ht="15.75" customHeight="1">
      <c r="A20" s="85">
        <v>2011</v>
      </c>
      <c r="B20" s="1100">
        <v>1983623.6803812347</v>
      </c>
      <c r="C20" s="755">
        <v>262.24102038347547</v>
      </c>
      <c r="D20" s="755">
        <v>132.36765832612608</v>
      </c>
      <c r="E20" s="755">
        <v>3.8132859555598828</v>
      </c>
      <c r="F20" s="755">
        <v>75.547154995838213</v>
      </c>
      <c r="G20" s="744">
        <v>13283386.973952923</v>
      </c>
      <c r="H20" s="755">
        <v>217.74739000464891</v>
      </c>
      <c r="I20" s="755">
        <v>127.66311955069433</v>
      </c>
      <c r="J20" s="755">
        <v>4.592477549231015</v>
      </c>
      <c r="K20" s="755">
        <v>78.331158091660541</v>
      </c>
    </row>
    <row r="21" spans="1:11" ht="15.75" customHeight="1">
      <c r="A21" s="317">
        <v>2012</v>
      </c>
      <c r="B21" s="1100">
        <v>1936901.9827553695</v>
      </c>
      <c r="C21" s="755">
        <v>271.29427027199591</v>
      </c>
      <c r="D21" s="755">
        <v>136.93733810479819</v>
      </c>
      <c r="E21" s="755">
        <v>3.6860343530197439</v>
      </c>
      <c r="F21" s="755">
        <v>73.026101853586468</v>
      </c>
      <c r="G21" s="744">
        <v>13105255.310211841</v>
      </c>
      <c r="H21" s="755">
        <v>221.63075005007661</v>
      </c>
      <c r="I21" s="755">
        <v>129.93989475212038</v>
      </c>
      <c r="J21" s="755">
        <v>4.5120092756716019</v>
      </c>
      <c r="K21" s="755">
        <v>76.958658609632423</v>
      </c>
    </row>
    <row r="22" spans="1:11" s="762" customFormat="1" ht="15.75" customHeight="1">
      <c r="A22" s="740">
        <v>2013</v>
      </c>
      <c r="B22" s="1100">
        <v>1951976.3342187556</v>
      </c>
      <c r="C22" s="755">
        <v>272.58971723802131</v>
      </c>
      <c r="D22" s="755">
        <v>137.59122238700436</v>
      </c>
      <c r="E22" s="755">
        <v>3.6685169570311218</v>
      </c>
      <c r="F22" s="755">
        <v>72.679054859131114</v>
      </c>
      <c r="G22" s="744">
        <v>13472933.560016297</v>
      </c>
      <c r="H22" s="755">
        <v>216.52578534622205</v>
      </c>
      <c r="I22" s="755">
        <v>126.94690494279889</v>
      </c>
      <c r="J22" s="755">
        <v>4.6183875901939917</v>
      </c>
      <c r="K22" s="755">
        <v>78.773090249863955</v>
      </c>
    </row>
    <row r="23" spans="1:11" s="762" customFormat="1" ht="15.75" customHeight="1">
      <c r="A23" s="740">
        <v>2014</v>
      </c>
      <c r="B23" s="1100">
        <v>1882594.4113751934</v>
      </c>
      <c r="C23" s="755">
        <v>289.55754075664254</v>
      </c>
      <c r="D23" s="755">
        <v>146.1558285754891</v>
      </c>
      <c r="E23" s="755">
        <v>3.4535450100415308</v>
      </c>
      <c r="F23" s="755">
        <v>68.420124585281442</v>
      </c>
      <c r="G23" s="744">
        <v>12844825.659103684</v>
      </c>
      <c r="H23" s="755">
        <v>232.132006547457</v>
      </c>
      <c r="I23" s="755">
        <v>136.09667653319687</v>
      </c>
      <c r="J23" s="755">
        <v>4.3078936630634788</v>
      </c>
      <c r="K23" s="755">
        <v>73.477180007116388</v>
      </c>
    </row>
    <row r="24" spans="1:11" s="762" customFormat="1" ht="15.75" customHeight="1">
      <c r="A24" s="740">
        <v>2015</v>
      </c>
      <c r="B24" s="1100">
        <v>1869955.7324515586</v>
      </c>
      <c r="C24" s="755">
        <v>296.63166799825257</v>
      </c>
      <c r="D24" s="755">
        <v>149.72653485288117</v>
      </c>
      <c r="E24" s="755">
        <v>3.3711842257040834</v>
      </c>
      <c r="F24" s="755">
        <v>66.788428716565392</v>
      </c>
      <c r="G24" s="744">
        <v>12927196.807544731</v>
      </c>
      <c r="H24" s="755">
        <v>234.0940611528265</v>
      </c>
      <c r="I24" s="755">
        <v>137.24700954818695</v>
      </c>
      <c r="J24" s="755">
        <v>4.2717871400725445</v>
      </c>
      <c r="K24" s="755">
        <v>72.861332519518626</v>
      </c>
    </row>
    <row r="25" spans="1:11" s="795" customFormat="1" ht="15.75" customHeight="1">
      <c r="A25" s="740">
        <v>2016</v>
      </c>
      <c r="B25" s="1100">
        <v>1867479.5690834122</v>
      </c>
      <c r="C25" s="755">
        <v>304.50346681924032</v>
      </c>
      <c r="D25" s="755">
        <v>153.69987043258882</v>
      </c>
      <c r="E25" s="755">
        <v>3.2840348599171159</v>
      </c>
      <c r="F25" s="755">
        <v>65.061863564718465</v>
      </c>
      <c r="G25" s="800">
        <v>13129094.351685947</v>
      </c>
      <c r="H25" s="755">
        <v>235.63421292670759</v>
      </c>
      <c r="I25" s="755">
        <v>138.1499851477154</v>
      </c>
      <c r="J25" s="755">
        <v>4.2438658952766053</v>
      </c>
      <c r="K25" s="755">
        <v>72.385096453739081</v>
      </c>
    </row>
    <row r="26" spans="1:11" s="825" customFormat="1" ht="15.75" customHeight="1">
      <c r="A26" s="826">
        <v>2017</v>
      </c>
      <c r="B26" s="1100">
        <v>1875884.9000109418</v>
      </c>
      <c r="C26" s="828">
        <v>314.00434482764069</v>
      </c>
      <c r="D26" s="828">
        <v>158.49549307078306</v>
      </c>
      <c r="E26" s="828">
        <v>3.1846693094291658</v>
      </c>
      <c r="F26" s="828">
        <v>63.093276699887404</v>
      </c>
      <c r="G26" s="833">
        <v>13124492.432647226</v>
      </c>
      <c r="H26" s="828">
        <v>241.85013007468876</v>
      </c>
      <c r="I26" s="828">
        <v>141.79431527705927</v>
      </c>
      <c r="J26" s="828">
        <v>4.1347920701600511</v>
      </c>
      <c r="K26" s="828">
        <v>70.524689092510386</v>
      </c>
    </row>
    <row r="27" spans="1:11" s="913" customFormat="1" ht="15.75" customHeight="1">
      <c r="A27" s="946">
        <v>2018</v>
      </c>
      <c r="B27" s="1100">
        <v>1758987.1019613026</v>
      </c>
      <c r="C27" s="901">
        <v>337.20948342294844</v>
      </c>
      <c r="D27" s="901">
        <v>170.20841979941795</v>
      </c>
      <c r="E27" s="901">
        <v>2.9655156487569476</v>
      </c>
      <c r="F27" s="1061">
        <v>58.751500141911308</v>
      </c>
      <c r="G27" s="1100">
        <v>12719234.904901458</v>
      </c>
      <c r="H27" s="901">
        <v>252.72026344613718</v>
      </c>
      <c r="I27" s="901">
        <v>148.16736588446992</v>
      </c>
      <c r="J27" s="901">
        <v>3.9569442765048874</v>
      </c>
      <c r="K27" s="901">
        <v>67.491245054577448</v>
      </c>
    </row>
    <row r="28" spans="1:11" s="1209" customFormat="1" ht="15.75" customHeight="1">
      <c r="A28" s="1099">
        <v>2019</v>
      </c>
      <c r="B28" s="1320">
        <v>1792977.0146305196</v>
      </c>
      <c r="C28" s="1124">
        <v>333.22378486994705</v>
      </c>
      <c r="D28" s="1124">
        <v>168.19661560691156</v>
      </c>
      <c r="E28" s="1124">
        <v>3.0009862603003779</v>
      </c>
      <c r="F28" s="1061">
        <v>59.4542283976199</v>
      </c>
      <c r="G28" s="1320">
        <v>12399884.840198079</v>
      </c>
      <c r="H28" s="1124">
        <v>260.66878036815439</v>
      </c>
      <c r="I28" s="1124">
        <v>152.82750195335475</v>
      </c>
      <c r="J28" s="1124">
        <v>3.8362860277615698</v>
      </c>
      <c r="K28" s="1124">
        <v>65.433249069608891</v>
      </c>
    </row>
    <row r="29" spans="1:11" ht="15">
      <c r="A29" s="99" t="s">
        <v>168</v>
      </c>
      <c r="B29" s="84"/>
      <c r="C29" s="84"/>
      <c r="D29" s="84"/>
      <c r="E29" s="84"/>
      <c r="F29" s="84"/>
      <c r="G29" s="84"/>
      <c r="H29" s="84"/>
      <c r="I29" s="84"/>
    </row>
    <row r="30" spans="1:11" ht="15">
      <c r="A30" s="87" t="s">
        <v>931</v>
      </c>
      <c r="B30" s="84"/>
      <c r="C30" s="84"/>
      <c r="D30" s="84"/>
      <c r="E30" s="84"/>
      <c r="F30" s="84"/>
      <c r="G30" s="84"/>
      <c r="H30" s="84"/>
      <c r="I30" s="84"/>
    </row>
    <row r="31" spans="1:11" ht="15">
      <c r="A31" s="100" t="s">
        <v>909</v>
      </c>
      <c r="B31" s="84"/>
      <c r="C31" s="84"/>
      <c r="D31" s="84"/>
      <c r="E31" s="84"/>
      <c r="F31" s="84"/>
      <c r="G31" s="84"/>
      <c r="H31" s="84"/>
      <c r="I31" s="84"/>
    </row>
    <row r="32" spans="1:11" ht="15.75" customHeight="1">
      <c r="B32" s="84"/>
      <c r="C32" s="84"/>
      <c r="D32" s="84"/>
      <c r="E32" s="84"/>
      <c r="F32" s="84"/>
      <c r="G32" s="84"/>
      <c r="H32" s="84"/>
      <c r="I32" s="84"/>
    </row>
    <row r="35" spans="16:19" ht="15.75" customHeight="1">
      <c r="P35" s="88"/>
      <c r="Q35" s="88"/>
      <c r="R35" s="88"/>
      <c r="S35" s="88"/>
    </row>
    <row r="36" spans="16:19" ht="15.75" customHeight="1">
      <c r="R36" s="90"/>
      <c r="S36" s="90"/>
    </row>
  </sheetData>
  <mergeCells count="4">
    <mergeCell ref="C5:D5"/>
    <mergeCell ref="E5:F5"/>
    <mergeCell ref="H5:I5"/>
    <mergeCell ref="J5:K5"/>
  </mergeCells>
  <conditionalFormatting sqref="A3 C3:GR3 A1:GR2 A4:GR1008">
    <cfRule type="cellIs" dxfId="454" priority="1" stopIfTrue="1" operator="equal">
      <formula>0</formula>
    </cfRule>
  </conditionalFormatting>
  <pageMargins left="0.78740157480314965" right="0.78740157480314965" top="0.78740157480314965" bottom="0.78740157480314965" header="0.51181102362204722" footer="0.51181102362204722"/>
  <pageSetup paperSize="9" scale="97"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EDF082"/>
  </sheetPr>
  <dimension ref="A1:H29"/>
  <sheetViews>
    <sheetView view="pageBreakPreview" zoomScaleNormal="100" zoomScaleSheetLayoutView="100" workbookViewId="0"/>
  </sheetViews>
  <sheetFormatPr baseColWidth="10" defaultColWidth="13" defaultRowHeight="15.75" customHeight="1"/>
  <cols>
    <col min="1" max="1" width="7.140625" style="23" customWidth="1"/>
    <col min="2" max="2" width="45.7109375" style="23" customWidth="1"/>
    <col min="3" max="5" width="24.28515625" style="23" customWidth="1"/>
    <col min="6" max="6" width="2.85546875" style="89" customWidth="1"/>
    <col min="7" max="16384" width="13" style="23"/>
  </cols>
  <sheetData>
    <row r="1" spans="1:8" ht="15.75" customHeight="1">
      <c r="A1" s="517" t="s">
        <v>868</v>
      </c>
      <c r="B1" s="518"/>
      <c r="C1" s="22"/>
      <c r="D1" s="22"/>
      <c r="E1" s="22"/>
    </row>
    <row r="2" spans="1:8" ht="15.75" customHeight="1">
      <c r="A2" s="519"/>
      <c r="B2" s="67"/>
      <c r="C2" s="24"/>
      <c r="D2" s="67"/>
      <c r="E2" s="24"/>
    </row>
    <row r="3" spans="1:8" ht="15.75" customHeight="1">
      <c r="A3" s="574"/>
      <c r="B3" s="575"/>
      <c r="C3" s="19" t="s">
        <v>9</v>
      </c>
      <c r="D3" s="508"/>
      <c r="E3" s="3" t="s">
        <v>261</v>
      </c>
    </row>
    <row r="4" spans="1:8" ht="15.75" customHeight="1">
      <c r="A4" s="566"/>
      <c r="B4" s="566"/>
      <c r="C4" s="7" t="s">
        <v>17</v>
      </c>
      <c r="D4" s="507" t="s">
        <v>5</v>
      </c>
      <c r="E4" s="3"/>
    </row>
    <row r="5" spans="1:8" ht="15.75" customHeight="1">
      <c r="A5" s="92">
        <v>1</v>
      </c>
      <c r="B5" s="9" t="s">
        <v>16</v>
      </c>
      <c r="C5" s="1120">
        <v>1792977.0146305198</v>
      </c>
      <c r="D5" s="756">
        <v>100</v>
      </c>
      <c r="E5" s="646"/>
    </row>
    <row r="6" spans="1:8" ht="15.75" customHeight="1">
      <c r="A6" s="93">
        <v>2</v>
      </c>
      <c r="B6" s="94" t="s">
        <v>176</v>
      </c>
      <c r="C6" s="1100">
        <v>59865.348564945321</v>
      </c>
      <c r="D6" s="755">
        <v>3.3388798671957223</v>
      </c>
      <c r="E6" s="647"/>
    </row>
    <row r="7" spans="1:8" ht="15.75" customHeight="1">
      <c r="A7" s="93">
        <v>3</v>
      </c>
      <c r="B7" s="20" t="s">
        <v>177</v>
      </c>
      <c r="C7" s="1100">
        <v>1733111.6660655744</v>
      </c>
      <c r="D7" s="755">
        <v>96.661120132804285</v>
      </c>
      <c r="E7" s="648"/>
    </row>
    <row r="8" spans="1:8" ht="15.75" customHeight="1">
      <c r="A8" s="93">
        <v>4</v>
      </c>
      <c r="B8" s="20" t="s">
        <v>178</v>
      </c>
      <c r="C8" s="1100">
        <v>465601.7584923979</v>
      </c>
      <c r="D8" s="755">
        <v>25.968082953274489</v>
      </c>
      <c r="E8" s="648"/>
    </row>
    <row r="9" spans="1:8" ht="15.75" customHeight="1">
      <c r="A9" s="92">
        <v>5</v>
      </c>
      <c r="B9" s="95" t="s">
        <v>179</v>
      </c>
      <c r="C9" s="1100">
        <v>1267509.9075731765</v>
      </c>
      <c r="D9" s="756">
        <v>70.693037179529782</v>
      </c>
      <c r="E9" s="648"/>
    </row>
    <row r="10" spans="1:8" ht="15.75" customHeight="1">
      <c r="A10" s="93">
        <v>6</v>
      </c>
      <c r="B10" s="20" t="s">
        <v>180</v>
      </c>
      <c r="C10" s="1100">
        <v>249414.05680824758</v>
      </c>
      <c r="D10" s="755">
        <v>13.910610943311202</v>
      </c>
      <c r="E10" s="649"/>
    </row>
    <row r="11" spans="1:8" s="97" customFormat="1" ht="15.75" customHeight="1">
      <c r="A11" s="92">
        <v>7</v>
      </c>
      <c r="B11" s="95" t="s">
        <v>181</v>
      </c>
      <c r="C11" s="1118">
        <v>1018095.850764929</v>
      </c>
      <c r="D11" s="756">
        <v>56.782426236218583</v>
      </c>
      <c r="E11" s="649"/>
      <c r="F11" s="96"/>
      <c r="H11" s="23"/>
    </row>
    <row r="12" spans="1:8" ht="15.75" customHeight="1">
      <c r="A12" s="92">
        <v>8</v>
      </c>
      <c r="B12" s="9" t="s">
        <v>15</v>
      </c>
      <c r="C12" s="1118">
        <v>1483697.6092573267</v>
      </c>
      <c r="D12" s="756">
        <v>82.750509189493059</v>
      </c>
      <c r="E12" s="649"/>
    </row>
    <row r="13" spans="1:8" ht="15.75" customHeight="1">
      <c r="A13" s="93">
        <v>9</v>
      </c>
      <c r="B13" s="94" t="s">
        <v>14</v>
      </c>
      <c r="C13" s="1100">
        <v>10769.789989771438</v>
      </c>
      <c r="D13" s="755">
        <v>0.60066525682655092</v>
      </c>
      <c r="E13" s="648"/>
    </row>
    <row r="14" spans="1:8" ht="15.75" customHeight="1">
      <c r="A14" s="93">
        <v>10</v>
      </c>
      <c r="B14" s="94" t="s">
        <v>13</v>
      </c>
      <c r="C14" s="1100">
        <v>65306.350317547782</v>
      </c>
      <c r="D14" s="755">
        <v>3.6423417469746826</v>
      </c>
      <c r="E14" s="648"/>
    </row>
    <row r="15" spans="1:8" ht="15.75" customHeight="1">
      <c r="A15" s="92">
        <v>11</v>
      </c>
      <c r="B15" s="98" t="s">
        <v>12</v>
      </c>
      <c r="C15" s="1118">
        <v>1407621.4689500076</v>
      </c>
      <c r="D15" s="756">
        <v>78.507502185691834</v>
      </c>
      <c r="E15" s="756">
        <v>99.999999999999972</v>
      </c>
    </row>
    <row r="16" spans="1:8" ht="15.75" customHeight="1">
      <c r="A16" s="93">
        <v>12</v>
      </c>
      <c r="B16" s="94" t="s">
        <v>183</v>
      </c>
      <c r="C16" s="1100">
        <v>319232.4794688485</v>
      </c>
      <c r="D16" s="650"/>
      <c r="E16" s="755">
        <v>22.678858379943208</v>
      </c>
    </row>
    <row r="17" spans="1:5" ht="15.75" customHeight="1">
      <c r="A17" s="93">
        <v>13</v>
      </c>
      <c r="B17" s="94" t="s">
        <v>182</v>
      </c>
      <c r="C17" s="1100">
        <v>406055.61876051064</v>
      </c>
      <c r="D17" s="650"/>
      <c r="E17" s="755">
        <v>28.846932766903677</v>
      </c>
    </row>
    <row r="18" spans="1:5" ht="15.75" customHeight="1">
      <c r="A18" s="93">
        <v>14</v>
      </c>
      <c r="B18" s="94" t="s">
        <v>184</v>
      </c>
      <c r="C18" s="1100">
        <v>682333.37072064821</v>
      </c>
      <c r="D18" s="650"/>
      <c r="E18" s="755">
        <v>48.474208853153094</v>
      </c>
    </row>
    <row r="19" spans="1:5" ht="15.75" customHeight="1">
      <c r="A19" s="99" t="s">
        <v>168</v>
      </c>
    </row>
    <row r="20" spans="1:5" ht="15.75" customHeight="1">
      <c r="A20" s="87" t="s">
        <v>185</v>
      </c>
    </row>
    <row r="21" spans="1:5" ht="15.75" customHeight="1">
      <c r="A21" s="100" t="s">
        <v>258</v>
      </c>
    </row>
    <row r="24" spans="1:5" ht="15.75" customHeight="1">
      <c r="A24" s="13"/>
      <c r="C24" s="101"/>
    </row>
    <row r="25" spans="1:5" ht="15.75" customHeight="1">
      <c r="A25" s="13"/>
    </row>
    <row r="26" spans="1:5" ht="15.75" customHeight="1">
      <c r="A26" s="13"/>
      <c r="D26" s="694"/>
    </row>
    <row r="27" spans="1:5" ht="15.75" customHeight="1">
      <c r="A27" s="13"/>
    </row>
    <row r="28" spans="1:5" ht="15.75" customHeight="1">
      <c r="A28" s="13"/>
    </row>
    <row r="29" spans="1:5" ht="15.75" customHeight="1">
      <c r="A29" s="103"/>
    </row>
  </sheetData>
  <conditionalFormatting sqref="A1:GR1000">
    <cfRule type="cellIs" dxfId="453"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14.01.2022&amp;C&amp;"Arial,Standard"&amp;10Bayerisches Landesamt für Statistik - Energiebilanz 2019&amp;R&amp;"Arial,Standard"&amp;10&amp;P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50</vt:i4>
      </vt:variant>
      <vt:variant>
        <vt:lpstr>Benannte Bereiche</vt:lpstr>
      </vt:variant>
      <vt:variant>
        <vt:i4>49</vt:i4>
      </vt:variant>
    </vt:vector>
  </HeadingPairs>
  <TitlesOfParts>
    <vt:vector size="99" baseType="lpstr">
      <vt:lpstr>start</vt:lpstr>
      <vt:lpstr>erläuterungen</vt:lpstr>
      <vt:lpstr>heizwerte</vt:lpstr>
      <vt:lpstr>EB-1</vt:lpstr>
      <vt:lpstr>EB-2</vt:lpstr>
      <vt:lpstr>EB-3</vt:lpstr>
      <vt:lpstr>PEV-1</vt:lpstr>
      <vt:lpstr>PEV-2</vt:lpstr>
      <vt:lpstr>PEV-3</vt:lpstr>
      <vt:lpstr>PEV-4</vt:lpstr>
      <vt:lpstr>PEV-5</vt:lpstr>
      <vt:lpstr>PEV-6</vt:lpstr>
      <vt:lpstr>EE-1</vt:lpstr>
      <vt:lpstr>EE-2a</vt:lpstr>
      <vt:lpstr>EE-2b</vt:lpstr>
      <vt:lpstr>EE-3</vt:lpstr>
      <vt:lpstr>EEV-1</vt:lpstr>
      <vt:lpstr>EEV-2</vt:lpstr>
      <vt:lpstr>EEV-3</vt:lpstr>
      <vt:lpstr>EEV-4</vt:lpstr>
      <vt:lpstr>EEV-5</vt:lpstr>
      <vt:lpstr>EEV-6</vt:lpstr>
      <vt:lpstr>CO2-1</vt:lpstr>
      <vt:lpstr>CO2-2</vt:lpstr>
      <vt:lpstr>CO2-3</vt:lpstr>
      <vt:lpstr>CO2-4</vt:lpstr>
      <vt:lpstr>E-1</vt:lpstr>
      <vt:lpstr>E-2</vt:lpstr>
      <vt:lpstr>E-3</vt:lpstr>
      <vt:lpstr>E-4</vt:lpstr>
      <vt:lpstr>E-5</vt:lpstr>
      <vt:lpstr>E-6</vt:lpstr>
      <vt:lpstr>G-1</vt:lpstr>
      <vt:lpstr>G-2</vt:lpstr>
      <vt:lpstr>G-3</vt:lpstr>
      <vt:lpstr>M-1</vt:lpstr>
      <vt:lpstr>M-2</vt:lpstr>
      <vt:lpstr>M-3</vt:lpstr>
      <vt:lpstr>M-4</vt:lpstr>
      <vt:lpstr>K-1</vt:lpstr>
      <vt:lpstr>K-2</vt:lpstr>
      <vt:lpstr>K-3</vt:lpstr>
      <vt:lpstr>aufbau</vt:lpstr>
      <vt:lpstr>pev</vt:lpstr>
      <vt:lpstr>strom</vt:lpstr>
      <vt:lpstr>gas</vt:lpstr>
      <vt:lpstr>mineralöl</vt:lpstr>
      <vt:lpstr>VGRDL-Bevölkerung</vt:lpstr>
      <vt:lpstr>UBA-CO2</vt:lpstr>
      <vt:lpstr>AGEB-PEV</vt:lpstr>
      <vt:lpstr>aufbau!Druckbereich</vt:lpstr>
      <vt:lpstr>'CO2-1'!Druckbereich</vt:lpstr>
      <vt:lpstr>'CO2-2'!Druckbereich</vt:lpstr>
      <vt:lpstr>'CO2-3'!Druckbereich</vt:lpstr>
      <vt:lpstr>'CO2-4'!Druckbereich</vt:lpstr>
      <vt:lpstr>'E-1'!Druckbereich</vt:lpstr>
      <vt:lpstr>'E-2'!Druckbereich</vt:lpstr>
      <vt:lpstr>'E-3'!Druckbereich</vt:lpstr>
      <vt:lpstr>'E-4'!Druckbereich</vt:lpstr>
      <vt:lpstr>'E-5'!Druckbereich</vt:lpstr>
      <vt:lpstr>'E-6'!Druckbereich</vt:lpstr>
      <vt:lpstr>'EB-1'!Druckbereich</vt:lpstr>
      <vt:lpstr>'EB-2'!Druckbereich</vt:lpstr>
      <vt:lpstr>'EB-3'!Druckbereich</vt:lpstr>
      <vt:lpstr>'EE-1'!Druckbereich</vt:lpstr>
      <vt:lpstr>'EE-2a'!Druckbereich</vt:lpstr>
      <vt:lpstr>'EE-2b'!Druckbereich</vt:lpstr>
      <vt:lpstr>'EE-3'!Druckbereich</vt:lpstr>
      <vt:lpstr>'EEV-1'!Druckbereich</vt:lpstr>
      <vt:lpstr>'EEV-2'!Druckbereich</vt:lpstr>
      <vt:lpstr>'EEV-3'!Druckbereich</vt:lpstr>
      <vt:lpstr>'EEV-4'!Druckbereich</vt:lpstr>
      <vt:lpstr>'EEV-5'!Druckbereich</vt:lpstr>
      <vt:lpstr>'EEV-6'!Druckbereich</vt:lpstr>
      <vt:lpstr>erläuterungen!Druckbereich</vt:lpstr>
      <vt:lpstr>'G-1'!Druckbereich</vt:lpstr>
      <vt:lpstr>'G-2'!Druckbereich</vt:lpstr>
      <vt:lpstr>'G-3'!Druckbereich</vt:lpstr>
      <vt:lpstr>gas!Druckbereich</vt:lpstr>
      <vt:lpstr>heizwerte!Druckbereich</vt:lpstr>
      <vt:lpstr>'K-1'!Druckbereich</vt:lpstr>
      <vt:lpstr>'K-2'!Druckbereich</vt:lpstr>
      <vt:lpstr>'K-3'!Druckbereich</vt:lpstr>
      <vt:lpstr>'M-1'!Druckbereich</vt:lpstr>
      <vt:lpstr>'M-2'!Druckbereich</vt:lpstr>
      <vt:lpstr>'M-3'!Druckbereich</vt:lpstr>
      <vt:lpstr>mineralöl!Druckbereich</vt:lpstr>
      <vt:lpstr>pev!Druckbereich</vt:lpstr>
      <vt:lpstr>'PEV-1'!Druckbereich</vt:lpstr>
      <vt:lpstr>'PEV-2'!Druckbereich</vt:lpstr>
      <vt:lpstr>'PEV-3'!Druckbereich</vt:lpstr>
      <vt:lpstr>'PEV-4'!Druckbereich</vt:lpstr>
      <vt:lpstr>'PEV-5'!Druckbereich</vt:lpstr>
      <vt:lpstr>'PEV-6'!Druckbereich</vt:lpstr>
      <vt:lpstr>start!Druckbereich</vt:lpstr>
      <vt:lpstr>strom!Druckbereich</vt:lpstr>
      <vt:lpstr>'E-3'!Drucktitel</vt:lpstr>
      <vt:lpstr>'E-4'!Drucktitel</vt:lpstr>
      <vt:lpstr>start!Drucktitel</vt:lpstr>
    </vt:vector>
  </TitlesOfParts>
  <Company>LfStaD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Weber, Eva (LfStaD)</dc:creator>
  <cp:lastModifiedBy>Podhajsky, Rainer (stmwi)</cp:lastModifiedBy>
  <cp:lastPrinted>2022-01-13T17:40:51Z</cp:lastPrinted>
  <dcterms:created xsi:type="dcterms:W3CDTF">2013-10-23T05:55:49Z</dcterms:created>
  <dcterms:modified xsi:type="dcterms:W3CDTF">2022-09-19T12:52:36Z</dcterms:modified>
</cp:coreProperties>
</file>